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date1904="1"/>
  <mc:AlternateContent xmlns:mc="http://schemas.openxmlformats.org/markup-compatibility/2006">
    <mc:Choice Requires="x15">
      <x15ac:absPath xmlns:x15ac="http://schemas.microsoft.com/office/spreadsheetml/2010/11/ac" url="/Users/Aduco/Documents/Scouts-Marfaux/Cuisine/"/>
    </mc:Choice>
  </mc:AlternateContent>
  <bookViews>
    <workbookView xWindow="11920" yWindow="2840" windowWidth="31060" windowHeight="19340" tabRatio="791" activeTab="6"/>
  </bookViews>
  <sheets>
    <sheet name="Nombre de mangeurs" sheetId="2" r:id="rId1"/>
    <sheet name="A ne pas oublier" sheetId="3" r:id="rId2"/>
    <sheet name="Petit-Déjeuner" sheetId="7" r:id="rId3"/>
    <sheet name="Pâtisseries" sheetId="12" r:id="rId4"/>
    <sheet name="Repas principal" sheetId="8" r:id="rId5"/>
    <sheet name="Pique-nique" sheetId="9" r:id="rId6"/>
    <sheet name="Desserts-4h" sheetId="10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75" i="12" l="1"/>
  <c r="E76" i="12"/>
  <c r="E77" i="12"/>
  <c r="E78" i="12"/>
  <c r="E74" i="12"/>
  <c r="E68" i="12"/>
  <c r="E69" i="12"/>
  <c r="E70" i="12"/>
  <c r="E71" i="12"/>
  <c r="E67" i="12"/>
  <c r="E63" i="12"/>
  <c r="E64" i="12"/>
  <c r="E62" i="12"/>
  <c r="E55" i="12"/>
  <c r="E56" i="12"/>
  <c r="E57" i="12"/>
  <c r="E58" i="12"/>
  <c r="E59" i="12"/>
  <c r="E54" i="12"/>
  <c r="F47" i="12"/>
  <c r="F48" i="12"/>
  <c r="F49" i="12"/>
  <c r="F50" i="12"/>
  <c r="F46" i="12"/>
  <c r="E47" i="12"/>
  <c r="E48" i="12"/>
  <c r="E49" i="12"/>
  <c r="E50" i="12"/>
  <c r="E46" i="12"/>
  <c r="E34" i="12"/>
  <c r="E35" i="12"/>
  <c r="E36" i="12"/>
  <c r="E37" i="12"/>
  <c r="E38" i="12"/>
  <c r="E39" i="12"/>
  <c r="E40" i="12"/>
  <c r="E41" i="12"/>
  <c r="E33" i="12"/>
  <c r="E24" i="12"/>
  <c r="E25" i="12"/>
  <c r="E26" i="12"/>
  <c r="E27" i="12"/>
  <c r="E28" i="12"/>
  <c r="E29" i="12"/>
  <c r="E30" i="12"/>
  <c r="E23" i="12"/>
  <c r="E14" i="12"/>
  <c r="E15" i="12"/>
  <c r="E16" i="12"/>
  <c r="E17" i="12"/>
  <c r="E18" i="12"/>
  <c r="E19" i="12"/>
  <c r="E13" i="12"/>
  <c r="E7" i="12"/>
  <c r="E8" i="12"/>
  <c r="E9" i="12"/>
  <c r="E10" i="12"/>
  <c r="F6" i="12"/>
  <c r="F7" i="12"/>
  <c r="F8" i="12"/>
  <c r="F9" i="12"/>
  <c r="F10" i="12"/>
  <c r="E6" i="12"/>
  <c r="F19" i="12"/>
  <c r="F18" i="12"/>
  <c r="F17" i="12"/>
  <c r="F16" i="12"/>
  <c r="F15" i="12"/>
  <c r="F14" i="12"/>
  <c r="F13" i="12"/>
  <c r="E3" i="7"/>
  <c r="E4" i="7"/>
  <c r="E5" i="7"/>
  <c r="E6" i="7"/>
  <c r="E1" i="7"/>
  <c r="F3" i="7"/>
  <c r="F4" i="7"/>
  <c r="F5" i="7"/>
  <c r="F6" i="7"/>
  <c r="E7" i="7"/>
  <c r="F7" i="7"/>
  <c r="E8" i="7"/>
  <c r="F8" i="7"/>
  <c r="E9" i="7"/>
  <c r="F9" i="7"/>
  <c r="E11" i="7"/>
  <c r="F11" i="7"/>
  <c r="E12" i="7"/>
  <c r="F12" i="7"/>
  <c r="E13" i="7"/>
  <c r="F13" i="7"/>
  <c r="E14" i="7"/>
  <c r="F14" i="7"/>
  <c r="E15" i="7"/>
  <c r="F15" i="7"/>
  <c r="E16" i="7"/>
  <c r="F16" i="7"/>
  <c r="E18" i="7"/>
  <c r="F18" i="7"/>
  <c r="E19" i="7"/>
  <c r="F19" i="7"/>
  <c r="E20" i="7"/>
  <c r="F20" i="7"/>
  <c r="C21" i="7"/>
  <c r="E21" i="7"/>
  <c r="F21" i="7"/>
  <c r="C22" i="7"/>
  <c r="E22" i="7"/>
  <c r="F22" i="7"/>
  <c r="C23" i="7"/>
  <c r="E23" i="7"/>
  <c r="F23" i="7"/>
  <c r="E24" i="7"/>
  <c r="F24" i="7"/>
  <c r="C26" i="7"/>
  <c r="E26" i="7"/>
  <c r="F26" i="7"/>
  <c r="C27" i="7"/>
  <c r="E27" i="7"/>
  <c r="F27" i="7"/>
  <c r="E28" i="7"/>
  <c r="F28" i="7"/>
  <c r="C29" i="7"/>
  <c r="E29" i="7"/>
  <c r="F29" i="7"/>
  <c r="C31" i="7"/>
  <c r="E31" i="7"/>
  <c r="F31" i="7"/>
  <c r="C32" i="7"/>
  <c r="E32" i="7"/>
  <c r="F32" i="7"/>
  <c r="C33" i="7"/>
  <c r="E33" i="7"/>
  <c r="F33" i="7"/>
  <c r="E34" i="7"/>
  <c r="F34" i="7"/>
  <c r="C35" i="7"/>
  <c r="E35" i="7"/>
  <c r="F35" i="7"/>
  <c r="C36" i="7"/>
  <c r="E36" i="7"/>
  <c r="F36" i="7"/>
  <c r="C37" i="7"/>
  <c r="E37" i="7"/>
  <c r="F37" i="7"/>
  <c r="E1" i="8"/>
  <c r="E4" i="8"/>
  <c r="F4" i="8"/>
  <c r="E5" i="8"/>
  <c r="F5" i="8"/>
  <c r="C6" i="8"/>
  <c r="E6" i="8"/>
  <c r="F6" i="8"/>
  <c r="E7" i="8"/>
  <c r="F7" i="8"/>
  <c r="E8" i="8"/>
  <c r="F8" i="8"/>
  <c r="E9" i="8"/>
  <c r="F9" i="8"/>
  <c r="E11" i="8"/>
  <c r="F11" i="8"/>
  <c r="C12" i="8"/>
  <c r="E12" i="8"/>
  <c r="F12" i="8"/>
  <c r="C13" i="8"/>
  <c r="E13" i="8"/>
  <c r="F13" i="8"/>
  <c r="E14" i="8"/>
  <c r="F14" i="8"/>
  <c r="E15" i="8"/>
  <c r="F15" i="8"/>
  <c r="E17" i="8"/>
  <c r="F17" i="8"/>
  <c r="C18" i="8"/>
  <c r="E18" i="8"/>
  <c r="F18" i="8"/>
  <c r="C19" i="8"/>
  <c r="E19" i="8"/>
  <c r="F19" i="8"/>
  <c r="C20" i="8"/>
  <c r="E20" i="8"/>
  <c r="F20" i="8"/>
  <c r="E21" i="8"/>
  <c r="F21" i="8"/>
  <c r="C23" i="8"/>
  <c r="E23" i="8"/>
  <c r="F23" i="8"/>
  <c r="C24" i="8"/>
  <c r="E24" i="8"/>
  <c r="F24" i="8"/>
  <c r="C25" i="8"/>
  <c r="E25" i="8"/>
  <c r="F25" i="8"/>
  <c r="C26" i="8"/>
  <c r="E26" i="8"/>
  <c r="F26" i="8"/>
  <c r="E28" i="8"/>
  <c r="F28" i="8"/>
  <c r="E29" i="8"/>
  <c r="F29" i="8"/>
  <c r="E30" i="8"/>
  <c r="F30" i="8"/>
  <c r="E31" i="8"/>
  <c r="F31" i="8"/>
  <c r="E32" i="8"/>
  <c r="F32" i="8"/>
  <c r="E33" i="8"/>
  <c r="F33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3" i="8"/>
  <c r="F43" i="8"/>
  <c r="E44" i="8"/>
  <c r="F44" i="8"/>
  <c r="E45" i="8"/>
  <c r="F45" i="8"/>
  <c r="E46" i="8"/>
  <c r="F46" i="8"/>
  <c r="E48" i="8"/>
  <c r="F48" i="8"/>
  <c r="E49" i="8"/>
  <c r="F49" i="8"/>
  <c r="E50" i="8"/>
  <c r="F50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60" i="8"/>
  <c r="F60" i="8"/>
  <c r="E61" i="8"/>
  <c r="F61" i="8"/>
  <c r="C62" i="8"/>
  <c r="E62" i="8"/>
  <c r="F62" i="8"/>
  <c r="E63" i="8"/>
  <c r="F63" i="8"/>
  <c r="E66" i="8"/>
  <c r="F66" i="8"/>
  <c r="E67" i="8"/>
  <c r="F67" i="8"/>
  <c r="E68" i="8"/>
  <c r="F68" i="8"/>
  <c r="E69" i="8"/>
  <c r="F69" i="8"/>
  <c r="E70" i="8"/>
  <c r="F70" i="8"/>
  <c r="E71" i="8"/>
  <c r="F71" i="8"/>
  <c r="E72" i="8"/>
  <c r="F72" i="8"/>
  <c r="E74" i="8"/>
  <c r="F74" i="8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3" i="8"/>
  <c r="F83" i="8"/>
  <c r="E84" i="8"/>
  <c r="F84" i="8"/>
  <c r="E85" i="8"/>
  <c r="F85" i="8"/>
  <c r="E86" i="8"/>
  <c r="F86" i="8"/>
  <c r="E87" i="8"/>
  <c r="F87" i="8"/>
  <c r="E88" i="8"/>
  <c r="F88" i="8"/>
  <c r="E89" i="8"/>
  <c r="F89" i="8"/>
  <c r="E91" i="8"/>
  <c r="F91" i="8"/>
  <c r="E92" i="8"/>
  <c r="F92" i="8"/>
  <c r="E93" i="8"/>
  <c r="F93" i="8"/>
  <c r="E94" i="8"/>
  <c r="F94" i="8"/>
  <c r="E96" i="8"/>
  <c r="F96" i="8"/>
  <c r="E97" i="8"/>
  <c r="F97" i="8"/>
  <c r="E99" i="8"/>
  <c r="F99" i="8"/>
  <c r="C100" i="8"/>
  <c r="E100" i="8"/>
  <c r="F100" i="8"/>
  <c r="E101" i="8"/>
  <c r="F101" i="8"/>
  <c r="E103" i="8"/>
  <c r="F103" i="8"/>
  <c r="E104" i="8"/>
  <c r="F104" i="8"/>
  <c r="E105" i="8"/>
  <c r="F105" i="8"/>
  <c r="E106" i="8"/>
  <c r="F106" i="8"/>
  <c r="E107" i="8"/>
  <c r="F107" i="8"/>
  <c r="E108" i="8"/>
  <c r="F108" i="8"/>
  <c r="E109" i="8"/>
  <c r="E110" i="8"/>
  <c r="F110" i="8"/>
  <c r="E111" i="8"/>
  <c r="F111" i="8"/>
  <c r="E112" i="8"/>
  <c r="F112" i="8"/>
  <c r="E113" i="8"/>
  <c r="F113" i="8"/>
  <c r="E114" i="8"/>
  <c r="F114" i="8"/>
  <c r="E115" i="8"/>
  <c r="F115" i="8"/>
  <c r="E116" i="8"/>
  <c r="F116" i="8"/>
  <c r="E117" i="8"/>
  <c r="F117" i="8"/>
  <c r="E118" i="8"/>
  <c r="F118" i="8"/>
  <c r="E120" i="8"/>
  <c r="F120" i="8"/>
  <c r="E121" i="8"/>
  <c r="F121" i="8"/>
  <c r="E123" i="8"/>
  <c r="F123" i="8"/>
  <c r="E124" i="8"/>
  <c r="F124" i="8"/>
  <c r="E125" i="8"/>
  <c r="F125" i="8"/>
  <c r="E126" i="8"/>
  <c r="F126" i="8"/>
  <c r="E127" i="8"/>
  <c r="F127" i="8"/>
  <c r="E128" i="8"/>
  <c r="F128" i="8"/>
  <c r="E129" i="8"/>
  <c r="F129" i="8"/>
  <c r="E131" i="8"/>
  <c r="F131" i="8"/>
  <c r="E132" i="8"/>
  <c r="F132" i="8"/>
  <c r="E133" i="8"/>
  <c r="F133" i="8"/>
  <c r="E134" i="8"/>
  <c r="F134" i="8"/>
  <c r="E135" i="8"/>
  <c r="F135" i="8"/>
  <c r="E136" i="8"/>
  <c r="F136" i="8"/>
  <c r="E138" i="8"/>
  <c r="F138" i="8"/>
  <c r="E139" i="8"/>
  <c r="F139" i="8"/>
  <c r="E140" i="8"/>
  <c r="F140" i="8"/>
  <c r="E141" i="8"/>
  <c r="F141" i="8"/>
  <c r="E142" i="8"/>
  <c r="F142" i="8"/>
  <c r="E143" i="8"/>
  <c r="F143" i="8"/>
  <c r="E144" i="8"/>
  <c r="F144" i="8"/>
  <c r="E145" i="8"/>
  <c r="F145" i="8"/>
  <c r="E147" i="8"/>
  <c r="F147" i="8"/>
  <c r="E148" i="8"/>
  <c r="F148" i="8"/>
  <c r="E149" i="8"/>
  <c r="F149" i="8"/>
  <c r="E150" i="8"/>
  <c r="F150" i="8"/>
  <c r="E151" i="8"/>
  <c r="F151" i="8"/>
  <c r="E152" i="8"/>
  <c r="F152" i="8"/>
  <c r="E153" i="8"/>
  <c r="F153" i="8"/>
  <c r="E154" i="8"/>
  <c r="F154" i="8"/>
  <c r="E155" i="8"/>
  <c r="F155" i="8"/>
  <c r="E158" i="8"/>
  <c r="F158" i="8"/>
  <c r="E159" i="8"/>
  <c r="F159" i="8"/>
  <c r="E160" i="8"/>
  <c r="F160" i="8"/>
  <c r="E161" i="8"/>
  <c r="F161" i="8"/>
  <c r="E162" i="8"/>
  <c r="F162" i="8"/>
  <c r="E163" i="8"/>
  <c r="F163" i="8"/>
  <c r="E164" i="8"/>
  <c r="F164" i="8"/>
  <c r="E165" i="8"/>
  <c r="F165" i="8"/>
  <c r="E166" i="8"/>
  <c r="F166" i="8"/>
  <c r="E167" i="8"/>
  <c r="F167" i="8"/>
  <c r="E169" i="8"/>
  <c r="F169" i="8"/>
  <c r="E170" i="8"/>
  <c r="F170" i="8"/>
  <c r="E171" i="8"/>
  <c r="F171" i="8"/>
  <c r="E172" i="8"/>
  <c r="F172" i="8"/>
  <c r="E173" i="8"/>
  <c r="F173" i="8"/>
  <c r="E174" i="8"/>
  <c r="F174" i="8"/>
  <c r="E175" i="8"/>
  <c r="F175" i="8"/>
  <c r="E177" i="8"/>
  <c r="F177" i="8"/>
  <c r="E178" i="8"/>
  <c r="F178" i="8"/>
  <c r="E179" i="8"/>
  <c r="F179" i="8"/>
  <c r="E180" i="8"/>
  <c r="F180" i="8"/>
  <c r="E181" i="8"/>
  <c r="F181" i="8"/>
  <c r="E182" i="8"/>
  <c r="F182" i="8"/>
  <c r="E183" i="8"/>
  <c r="F183" i="8"/>
  <c r="E184" i="8"/>
  <c r="F184" i="8"/>
  <c r="E186" i="8"/>
  <c r="F186" i="8"/>
  <c r="E188" i="8"/>
  <c r="F188" i="8"/>
  <c r="E189" i="8"/>
  <c r="F189" i="8"/>
  <c r="E190" i="8"/>
  <c r="F190" i="8"/>
  <c r="E191" i="8"/>
  <c r="F191" i="8"/>
  <c r="E192" i="8"/>
  <c r="F192" i="8"/>
  <c r="E193" i="8"/>
  <c r="F193" i="8"/>
  <c r="E194" i="8"/>
  <c r="F194" i="8"/>
  <c r="E195" i="8"/>
  <c r="F195" i="8"/>
  <c r="E197" i="8"/>
  <c r="F197" i="8"/>
  <c r="E198" i="8"/>
  <c r="F198" i="8"/>
  <c r="E199" i="8"/>
  <c r="F199" i="8"/>
  <c r="E200" i="8"/>
  <c r="F200" i="8"/>
  <c r="E202" i="8"/>
  <c r="F202" i="8"/>
  <c r="C203" i="8"/>
  <c r="E203" i="8"/>
  <c r="F203" i="8"/>
  <c r="C204" i="8"/>
  <c r="E204" i="8"/>
  <c r="F204" i="8"/>
  <c r="C205" i="8"/>
  <c r="E205" i="8"/>
  <c r="F205" i="8"/>
  <c r="E206" i="8"/>
  <c r="F206" i="8"/>
  <c r="C207" i="8"/>
  <c r="E207" i="8"/>
  <c r="F207" i="8"/>
  <c r="C214" i="8"/>
  <c r="E214" i="8"/>
  <c r="F214" i="8"/>
  <c r="E215" i="8"/>
  <c r="F215" i="8"/>
  <c r="E216" i="8"/>
  <c r="F216" i="8"/>
  <c r="E217" i="8"/>
  <c r="F217" i="8"/>
  <c r="E218" i="8"/>
  <c r="F218" i="8"/>
  <c r="C219" i="8"/>
  <c r="E219" i="8"/>
  <c r="F219" i="8"/>
  <c r="C220" i="8"/>
  <c r="E220" i="8"/>
  <c r="F220" i="8"/>
  <c r="E221" i="8"/>
  <c r="F221" i="8"/>
  <c r="C222" i="8"/>
  <c r="E222" i="8"/>
  <c r="F222" i="8"/>
  <c r="E223" i="8"/>
  <c r="F223" i="8"/>
  <c r="E224" i="8"/>
  <c r="F224" i="8"/>
  <c r="C226" i="8"/>
  <c r="E226" i="8"/>
  <c r="F226" i="8"/>
  <c r="C227" i="8"/>
  <c r="E227" i="8"/>
  <c r="F227" i="8"/>
  <c r="C228" i="8"/>
  <c r="E228" i="8"/>
  <c r="F228" i="8"/>
  <c r="C229" i="8"/>
  <c r="E229" i="8"/>
  <c r="F229" i="8"/>
  <c r="C230" i="8"/>
  <c r="E230" i="8"/>
  <c r="F230" i="8"/>
  <c r="E232" i="8"/>
  <c r="F232" i="8"/>
  <c r="C233" i="8"/>
  <c r="E233" i="8"/>
  <c r="F233" i="8"/>
  <c r="C234" i="8"/>
  <c r="E234" i="8"/>
  <c r="F234" i="8"/>
  <c r="E237" i="8"/>
  <c r="F237" i="8"/>
  <c r="E238" i="8"/>
  <c r="F238" i="8"/>
  <c r="E239" i="8"/>
  <c r="F239" i="8"/>
  <c r="E240" i="8"/>
  <c r="F240" i="8"/>
  <c r="E242" i="8"/>
  <c r="F242" i="8"/>
  <c r="E243" i="8"/>
  <c r="F243" i="8"/>
  <c r="E1" i="9"/>
  <c r="E4" i="9"/>
  <c r="F4" i="9"/>
  <c r="E5" i="9"/>
  <c r="F5" i="9"/>
  <c r="E6" i="9"/>
  <c r="F6" i="9"/>
  <c r="E7" i="9"/>
  <c r="F7" i="9"/>
  <c r="E8" i="9"/>
  <c r="F8" i="9"/>
  <c r="C9" i="9"/>
  <c r="E9" i="9"/>
  <c r="F9" i="9"/>
  <c r="E10" i="9"/>
  <c r="F10" i="9"/>
  <c r="E11" i="9"/>
  <c r="F11" i="9"/>
  <c r="E12" i="9"/>
  <c r="F12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3" i="9"/>
  <c r="F23" i="9"/>
  <c r="E24" i="9"/>
  <c r="F24" i="9"/>
  <c r="E25" i="9"/>
  <c r="F25" i="9"/>
  <c r="E26" i="9"/>
  <c r="F26" i="9"/>
  <c r="E27" i="9"/>
  <c r="F27" i="9"/>
  <c r="C28" i="9"/>
  <c r="E28" i="9"/>
  <c r="F28" i="9"/>
  <c r="E31" i="9"/>
  <c r="F31" i="9"/>
  <c r="E32" i="9"/>
  <c r="F32" i="9"/>
  <c r="E33" i="9"/>
  <c r="F33" i="9"/>
  <c r="E34" i="9"/>
  <c r="F34" i="9"/>
  <c r="E35" i="9"/>
  <c r="F35" i="9"/>
  <c r="E37" i="9"/>
  <c r="F37" i="9"/>
  <c r="E38" i="9"/>
  <c r="F38" i="9"/>
  <c r="C39" i="9"/>
  <c r="E39" i="9"/>
  <c r="F39" i="9"/>
  <c r="E40" i="9"/>
  <c r="F40" i="9"/>
  <c r="E41" i="9"/>
  <c r="F41" i="9"/>
  <c r="C42" i="9"/>
  <c r="E42" i="9"/>
  <c r="F42" i="9"/>
  <c r="E43" i="9"/>
  <c r="F43" i="9"/>
  <c r="E44" i="9"/>
  <c r="F44" i="9"/>
  <c r="C45" i="9"/>
  <c r="E45" i="9"/>
  <c r="F45" i="9"/>
  <c r="E46" i="9"/>
  <c r="F46" i="9"/>
  <c r="E47" i="9"/>
  <c r="F47" i="9"/>
  <c r="E48" i="9"/>
  <c r="F48" i="9"/>
  <c r="E49" i="9"/>
  <c r="F49" i="9"/>
  <c r="E1" i="10"/>
  <c r="E4" i="10"/>
  <c r="F4" i="10"/>
  <c r="E5" i="10"/>
  <c r="F5" i="10"/>
  <c r="E6" i="10"/>
  <c r="F6" i="10"/>
  <c r="C7" i="10"/>
  <c r="E7" i="10"/>
  <c r="F7" i="10"/>
  <c r="E9" i="10"/>
  <c r="F9" i="10"/>
  <c r="E10" i="10"/>
  <c r="F10" i="10"/>
  <c r="E12" i="10"/>
  <c r="F12" i="10"/>
  <c r="E13" i="10"/>
  <c r="F13" i="10"/>
  <c r="E14" i="10"/>
  <c r="F14" i="10"/>
  <c r="E15" i="10"/>
  <c r="F15" i="10"/>
  <c r="E17" i="10"/>
  <c r="F17" i="10"/>
  <c r="E19" i="10"/>
  <c r="F19" i="10"/>
  <c r="C20" i="10"/>
  <c r="E20" i="10"/>
  <c r="F20" i="10"/>
  <c r="E22" i="10"/>
  <c r="F22" i="10"/>
  <c r="E23" i="10"/>
  <c r="F23" i="10"/>
  <c r="E24" i="10"/>
  <c r="F24" i="10"/>
  <c r="E25" i="10"/>
  <c r="E26" i="10"/>
  <c r="F26" i="10"/>
  <c r="E27" i="10"/>
  <c r="F27" i="10"/>
  <c r="E28" i="10"/>
  <c r="F28" i="10"/>
  <c r="E30" i="10"/>
  <c r="F30" i="10"/>
  <c r="E31" i="10"/>
  <c r="F31" i="10"/>
  <c r="C32" i="10"/>
  <c r="E32" i="10"/>
  <c r="F32" i="10"/>
  <c r="E33" i="10"/>
  <c r="F33" i="10"/>
  <c r="C34" i="10"/>
  <c r="E34" i="10"/>
  <c r="F34" i="10"/>
  <c r="C35" i="10"/>
  <c r="E35" i="10"/>
  <c r="F35" i="10"/>
  <c r="C37" i="10"/>
  <c r="E37" i="10"/>
  <c r="F37" i="10"/>
  <c r="C38" i="10"/>
  <c r="E38" i="10"/>
  <c r="F38" i="10"/>
  <c r="E39" i="10"/>
  <c r="F39" i="10"/>
  <c r="E43" i="10"/>
  <c r="F43" i="10"/>
  <c r="E44" i="10"/>
  <c r="F44" i="10"/>
  <c r="E45" i="10"/>
  <c r="F45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E54" i="10"/>
  <c r="F54" i="10"/>
  <c r="E55" i="10"/>
  <c r="F55" i="10"/>
  <c r="E56" i="10"/>
  <c r="F56" i="10"/>
  <c r="E57" i="10"/>
  <c r="F57" i="10"/>
  <c r="E58" i="10"/>
  <c r="F58" i="10"/>
  <c r="E59" i="10"/>
  <c r="F59" i="10"/>
</calcChain>
</file>

<file path=xl/sharedStrings.xml><?xml version="1.0" encoding="utf-8"?>
<sst xmlns="http://schemas.openxmlformats.org/spreadsheetml/2006/main" count="1010" uniqueCount="467">
  <si>
    <t>pain (de la veille)</t>
  </si>
  <si>
    <t>bière ou vin blanc ou cidre, ou champ’</t>
  </si>
  <si>
    <t>kirsch pour délayer la maïzena</t>
  </si>
  <si>
    <t>Nombre de mangeurs</t>
  </si>
  <si>
    <t>Pack de base</t>
  </si>
  <si>
    <t>Sel (1 kg)</t>
  </si>
  <si>
    <t xml:space="preserve">Sucre (2 kg &gt; thé) </t>
  </si>
  <si>
    <t>Poivre noir en poudre</t>
  </si>
  <si>
    <t>Autres épices...</t>
  </si>
  <si>
    <t>Huile colza/tournesol (1 litre)</t>
  </si>
  <si>
    <t>Vinaigre</t>
  </si>
  <si>
    <t>Concentré de tomate</t>
  </si>
  <si>
    <t>Mayonnaise</t>
  </si>
  <si>
    <t>Moutarde</t>
  </si>
  <si>
    <t>Bouillon de légumes (800g)</t>
  </si>
  <si>
    <t>Sachets de thé (noir + fruits)</t>
  </si>
  <si>
    <t>Cannelle</t>
  </si>
  <si>
    <t>Cacao</t>
  </si>
  <si>
    <t>Farine (pour les sauces)</t>
  </si>
  <si>
    <t>Herbe de Provence</t>
  </si>
  <si>
    <t>Sirop</t>
  </si>
  <si>
    <t>Produit vaisselle + éponges</t>
  </si>
  <si>
    <t>Sacs-poubelle,</t>
  </si>
  <si>
    <t>cornets plastiques,</t>
  </si>
  <si>
    <t>film alimentaire,</t>
  </si>
  <si>
    <t>aluminium,</t>
  </si>
  <si>
    <t>papier cuisson four</t>
  </si>
  <si>
    <t>savon liquide (mains),</t>
  </si>
  <si>
    <t>papier ménage,</t>
  </si>
  <si>
    <t>PQ ;-)</t>
  </si>
  <si>
    <t>Saucisses sèches</t>
  </si>
  <si>
    <t>Chocolat</t>
  </si>
  <si>
    <t>Amuse-bouches</t>
  </si>
  <si>
    <t>Bières</t>
  </si>
  <si>
    <t>Vin</t>
  </si>
  <si>
    <t>café</t>
  </si>
  <si>
    <t>Nombre de personnes</t>
  </si>
  <si>
    <t>par personne</t>
  </si>
  <si>
    <t>Total</t>
  </si>
  <si>
    <t>Ne pas oublier</t>
  </si>
  <si>
    <t>Petit-Déjeuner</t>
  </si>
  <si>
    <t>pain</t>
  </si>
  <si>
    <t>kg</t>
  </si>
  <si>
    <t>lait</t>
  </si>
  <si>
    <t>litre</t>
  </si>
  <si>
    <t>moitié chaud, moitié froid</t>
  </si>
  <si>
    <t>beurre</t>
  </si>
  <si>
    <t>confiture, miel...</t>
  </si>
  <si>
    <t>thé chaud</t>
  </si>
  <si>
    <t>jus d’Orange</t>
  </si>
  <si>
    <t>Petit-Déjeuner Kellog’s</t>
  </si>
  <si>
    <t>1/2 pain + 1/2 kellog’s</t>
  </si>
  <si>
    <t>Céréales Neskik</t>
  </si>
  <si>
    <t>Recette Tresse</t>
  </si>
  <si>
    <t>farine fleur</t>
  </si>
  <si>
    <t>1Kg -&gt; tresse de 1,6 kg</t>
  </si>
  <si>
    <t>levure</t>
  </si>
  <si>
    <t>cube</t>
  </si>
  <si>
    <t>1 cube/kg</t>
  </si>
  <si>
    <t>sel</t>
  </si>
  <si>
    <t>cc</t>
  </si>
  <si>
    <t>mangeurs adolescents en camp (faisant des efforts)</t>
    <phoneticPr fontId="10" type="noConversion"/>
  </si>
  <si>
    <t>Céleri bouquet garni</t>
  </si>
  <si>
    <t>carotte bouqet garni</t>
  </si>
  <si>
    <t>chou Bouquet garni</t>
  </si>
  <si>
    <t>oignons Bouquet garni</t>
  </si>
  <si>
    <t>Poireau Bouquet garni</t>
  </si>
  <si>
    <t>Pdt Rissolées</t>
  </si>
  <si>
    <t>pommes-de-terres rissolées</t>
  </si>
  <si>
    <t>4cc/kg</t>
  </si>
  <si>
    <t>sucre</t>
  </si>
  <si>
    <t>1cc/kg</t>
  </si>
  <si>
    <t>150g/kg</t>
  </si>
  <si>
    <t>oeuf</t>
  </si>
  <si>
    <t>pc</t>
  </si>
  <si>
    <t>1 oeuf/kg</t>
  </si>
  <si>
    <t>.55 litre/kg</t>
  </si>
  <si>
    <t>Pain</t>
  </si>
  <si>
    <t>farine</t>
  </si>
  <si>
    <t>1 cube par kg</t>
  </si>
  <si>
    <t>eau</t>
  </si>
  <si>
    <t>Pancakes</t>
  </si>
  <si>
    <t>oeufs</t>
  </si>
  <si>
    <t>levure chimique (sachet)</t>
  </si>
  <si>
    <t>sucre vanillé (sachet)</t>
  </si>
  <si>
    <t>pincée de sel</t>
  </si>
  <si>
    <t>Remarques</t>
  </si>
  <si>
    <t>Pâtes sauce tomate</t>
  </si>
  <si>
    <t>pâtes spagh</t>
  </si>
  <si>
    <t>tomates concassées (ou fraîches)</t>
  </si>
  <si>
    <t>ajouter poivrons</t>
  </si>
  <si>
    <t>oignons</t>
  </si>
  <si>
    <t>ail</t>
  </si>
  <si>
    <t>tête</t>
  </si>
  <si>
    <t>fromage râpé</t>
  </si>
  <si>
    <t>Salade verte</t>
  </si>
  <si>
    <t>sauce à salade</t>
  </si>
  <si>
    <t>Bolognaise</t>
  </si>
  <si>
    <t>Viande hachée</t>
  </si>
  <si>
    <t>Tomates (fraîches ou concassées)</t>
  </si>
  <si>
    <t>Carottes</t>
  </si>
  <si>
    <t>râper les légumes pour rendre la sauce plus épaisse</t>
  </si>
  <si>
    <t>Ail</t>
  </si>
  <si>
    <t>Oignons</t>
  </si>
  <si>
    <t>possibilité d’ajouter un céleri pour 20 personnes</t>
  </si>
  <si>
    <t>Carbonara</t>
  </si>
  <si>
    <t>Oeufs</t>
  </si>
  <si>
    <t>crème</t>
  </si>
  <si>
    <t>Jambon (talon ou lardons)</t>
  </si>
  <si>
    <t>fromage râpé (parmesan)</t>
  </si>
  <si>
    <t>Sauce Champignons</t>
  </si>
  <si>
    <t>Champignons (frais ou boîte)</t>
  </si>
  <si>
    <t>vin blanc</t>
  </si>
  <si>
    <t>Poulet Curry</t>
  </si>
  <si>
    <t>émincé de poulet</t>
  </si>
  <si>
    <t>lait de noix de coco</t>
  </si>
  <si>
    <t>poudre de curry mild ou pâte de curry</t>
  </si>
  <si>
    <t>pot</t>
  </si>
  <si>
    <t>Compter 1/2 si pâte de curry (Green Curry Paste)</t>
  </si>
  <si>
    <t>riz</t>
  </si>
  <si>
    <t>carottes</t>
  </si>
  <si>
    <t>Couscous légumes</t>
  </si>
  <si>
    <t>couscous (à la base compté 60g)</t>
  </si>
  <si>
    <t>PoisChiches</t>
  </si>
  <si>
    <t>(à faire tremper dès 10h + cuire)</t>
  </si>
  <si>
    <t>courgette</t>
  </si>
  <si>
    <t>Tomates</t>
  </si>
  <si>
    <t>poivrons</t>
  </si>
  <si>
    <t>Pommes de terre épinards</t>
  </si>
  <si>
    <t>pommes de terres</t>
  </si>
  <si>
    <t>épinards congelés</t>
  </si>
  <si>
    <t>non épicé sans crème</t>
  </si>
  <si>
    <t>œufs</t>
  </si>
  <si>
    <t>mayonnaise</t>
  </si>
  <si>
    <t>tub</t>
  </si>
  <si>
    <t>Pâtes</t>
  </si>
  <si>
    <t>pâtes (cornettes)</t>
  </si>
  <si>
    <t>tomates (coupé à l’équateur)</t>
  </si>
  <si>
    <t>(3 demi par pers)</t>
  </si>
  <si>
    <t>cou de porc marinées</t>
  </si>
  <si>
    <t>tranche prix/100g</t>
  </si>
  <si>
    <t>Purée Pdt</t>
  </si>
  <si>
    <t>l</t>
  </si>
  <si>
    <t>sachet Stocki (carton 3x3/8 pers.)</t>
  </si>
  <si>
    <t>Ne pas compter le nbr de portions sur les paquets</t>
  </si>
  <si>
    <t>concentré de tomate</t>
  </si>
  <si>
    <t>saucisse à rotir</t>
  </si>
  <si>
    <t>oignons pur la sauce</t>
  </si>
  <si>
    <t>carotte</t>
  </si>
  <si>
    <t>Tourte de Linz (1/6)</t>
  </si>
  <si>
    <t>Fondue</t>
  </si>
  <si>
    <t>Fromage (mélange à fondue)</t>
  </si>
  <si>
    <t>Branche Céréale Q&amp;Prix Abricot</t>
  </si>
  <si>
    <t>Branche Céréale Q&amp;Prix Pom+Choc</t>
  </si>
  <si>
    <t>Pique-nique Parfait</t>
  </si>
  <si>
    <t>parfait</t>
  </si>
  <si>
    <t>pain (dont 25 kg en livre)</t>
  </si>
  <si>
    <t>biscuits Prince (fourré au chocolat)</t>
  </si>
  <si>
    <t>maïzena, farine, bicarbonate</t>
  </si>
  <si>
    <t>Pâte à réchaud ou alcool à brûler...</t>
  </si>
  <si>
    <t>Alpen Maccaronis</t>
  </si>
  <si>
    <t>lardon</t>
  </si>
  <si>
    <t>pâtes cornettes</t>
  </si>
  <si>
    <t>dl</t>
  </si>
  <si>
    <t>Têtes d'ail</t>
  </si>
  <si>
    <t>Fajitas</t>
  </si>
  <si>
    <t>Fajitas (Ø 30 cm)</t>
  </si>
  <si>
    <t>viande hâchée</t>
  </si>
  <si>
    <t>haricot rouge</t>
  </si>
  <si>
    <t>salade</t>
  </si>
  <si>
    <t>tomate</t>
  </si>
  <si>
    <t>oignon</t>
  </si>
  <si>
    <t>(une partie avec la viande+déco)</t>
  </si>
  <si>
    <t>maïs</t>
  </si>
  <si>
    <t>sauce à kebab</t>
  </si>
  <si>
    <t>bt</t>
  </si>
  <si>
    <t>Risotto champignons</t>
  </si>
  <si>
    <t>riz à risotto</t>
  </si>
  <si>
    <t>Tête d'ail</t>
  </si>
  <si>
    <t>champignons en boîte</t>
  </si>
  <si>
    <t>1/2 crème</t>
  </si>
  <si>
    <t>Salade Pdt</t>
  </si>
  <si>
    <t>pommes de terre Salade</t>
  </si>
  <si>
    <t>vinaigre</t>
  </si>
  <si>
    <t>faire un bouillon (pompe moins de sauce)</t>
  </si>
  <si>
    <t>ciboulette</t>
  </si>
  <si>
    <t>bot.</t>
  </si>
  <si>
    <t>év. cornichons</t>
  </si>
  <si>
    <t>Saucisse de veau</t>
  </si>
  <si>
    <t>saucisse de veau</t>
  </si>
  <si>
    <t>Salade</t>
  </si>
  <si>
    <t>Attention Végi et Musulmans</t>
  </si>
  <si>
    <t>Raclette</t>
  </si>
  <si>
    <t>Pommes de terre</t>
  </si>
  <si>
    <t>En fromagerie pour 1/2 meule = 2.5 kg = 55.-</t>
  </si>
  <si>
    <t>Cornichons/oignons/Maïs...</t>
  </si>
  <si>
    <t>Blé Ebli</t>
  </si>
  <si>
    <t>Tomate</t>
  </si>
  <si>
    <t>Courgettes</t>
  </si>
  <si>
    <t>Tranche de poulet</t>
  </si>
  <si>
    <t>Saucissons et Salades</t>
  </si>
  <si>
    <t>pommes de terre</t>
  </si>
  <si>
    <t>Tube Mayo + moutarde</t>
  </si>
  <si>
    <t>ciboulette    et    Persil</t>
  </si>
  <si>
    <t>concombre</t>
  </si>
  <si>
    <t>Saucisson</t>
  </si>
  <si>
    <t>Haricots</t>
  </si>
  <si>
    <t>Haricot secs</t>
  </si>
  <si>
    <t>Parents</t>
  </si>
  <si>
    <t>Pâtisseries (Disponibles à 14h au RAV)</t>
  </si>
  <si>
    <t>Café + sucre + crème ou lait</t>
  </si>
  <si>
    <t>port</t>
  </si>
  <si>
    <t>Pain perdu</t>
  </si>
  <si>
    <t>tranches de pain</t>
  </si>
  <si>
    <t>huile</t>
  </si>
  <si>
    <t>canelle 30g</t>
  </si>
  <si>
    <t>compote de pomme</t>
  </si>
  <si>
    <t>Minestronne Soupe</t>
  </si>
  <si>
    <t>lettre (Alphabet pâtes) 500g</t>
  </si>
  <si>
    <t>pak</t>
  </si>
  <si>
    <t>suffit pour 20 à 30 personnes (déco)</t>
  </si>
  <si>
    <t>rave</t>
  </si>
  <si>
    <t>poireau</t>
  </si>
  <si>
    <t>Bouillon</t>
  </si>
  <si>
    <t>cubes</t>
  </si>
  <si>
    <t>Nouilles asiatiques</t>
  </si>
  <si>
    <t>Emincé de poulet</t>
  </si>
  <si>
    <t>émincé 80g -&gt; si tranche 100g</t>
  </si>
  <si>
    <t>nouilles</t>
  </si>
  <si>
    <t>poireaux</t>
  </si>
  <si>
    <t>poivrons (jaune ou rouge)</t>
  </si>
  <si>
    <t>Tête d’ail</t>
  </si>
  <si>
    <t>sauce soja (0.7 à 1 litre)</t>
  </si>
  <si>
    <t>Risotto tomate</t>
  </si>
  <si>
    <t>Pommes</t>
  </si>
  <si>
    <t>Bananes</t>
  </si>
  <si>
    <t>Polenta</t>
  </si>
  <si>
    <t>maïs gros grain (Polenta)</t>
  </si>
  <si>
    <t>fenouil et brocoli</t>
  </si>
  <si>
    <t>Ragoût</t>
  </si>
  <si>
    <t>ragoût (petits morceaux de 10g=1/3normal)</t>
  </si>
  <si>
    <t>sauce brune bouillon</t>
  </si>
  <si>
    <t>Crêpes Gros repas</t>
  </si>
  <si>
    <t>A VöRIFIER !!!</t>
  </si>
  <si>
    <t>Pain trappeur</t>
  </si>
  <si>
    <t>Prévoir pour les nettoyages...</t>
  </si>
  <si>
    <t>en cas d’utilisation d’eau</t>
  </si>
  <si>
    <t xml:space="preserve">remplace eau+huile la mat. grasse est déjà ajoutée </t>
  </si>
  <si>
    <t>levure sèche</t>
  </si>
  <si>
    <t>pack</t>
  </si>
  <si>
    <t>confiture</t>
  </si>
  <si>
    <t>Thym serpolet pour assaisonner pdt</t>
  </si>
  <si>
    <t>bcal</t>
  </si>
  <si>
    <t>Tomates au thon</t>
  </si>
  <si>
    <t>tomates pour farcir</t>
  </si>
  <si>
    <t>2.25 pc par personne</t>
  </si>
  <si>
    <t>thon à l'eau</t>
  </si>
  <si>
    <t>(mélanger les morceaux de l'intérieur des tomates = la chair à la farce au thon)</t>
  </si>
  <si>
    <t>tub.</t>
  </si>
  <si>
    <t>ciboulette et persil</t>
  </si>
  <si>
    <t>persil</t>
  </si>
  <si>
    <t>Nouilles</t>
  </si>
  <si>
    <t>nouille</t>
  </si>
  <si>
    <t>Emincé de porc</t>
  </si>
  <si>
    <t>émincé de porc</t>
  </si>
  <si>
    <t>herbes de Provence</t>
  </si>
  <si>
    <t>maïzena (ou farine)</t>
  </si>
  <si>
    <t>cs</t>
  </si>
  <si>
    <t>moutarde</t>
  </si>
  <si>
    <t>courgettes</t>
  </si>
  <si>
    <t>Cervelas</t>
  </si>
  <si>
    <t xml:space="preserve">Cervelas </t>
  </si>
  <si>
    <t>Attention aussi volaille pour Végi et Musulmans</t>
  </si>
  <si>
    <t>Tortillas</t>
  </si>
  <si>
    <t>Patates (douces ou Pdt)</t>
  </si>
  <si>
    <t xml:space="preserve">kg </t>
  </si>
  <si>
    <t>Carottes ou autre légume</t>
  </si>
  <si>
    <t>Pizza (pâte à)</t>
  </si>
  <si>
    <t>200g par personne si on commande</t>
  </si>
  <si>
    <t>huile d’olive (ou autre)</t>
  </si>
  <si>
    <t>sel (+ pincée de sucre)</t>
  </si>
  <si>
    <t>Pizza garniture</t>
  </si>
  <si>
    <t>Mozzarella</t>
  </si>
  <si>
    <t>tomates concassées</t>
  </si>
  <si>
    <t>(ou 1 tube de concentré pour 10 personnes)</t>
  </si>
  <si>
    <t>Tomates fraîches</t>
  </si>
  <si>
    <t>Jambon</t>
  </si>
  <si>
    <t>Ananas, artichauts, olives, thon, champi</t>
  </si>
  <si>
    <t>Hamburger</t>
  </si>
  <si>
    <t>Pain à la boulangerie</t>
  </si>
  <si>
    <t>Recette petit-pains en dessous...</t>
  </si>
  <si>
    <t>salade verte</t>
  </si>
  <si>
    <t>tomates</t>
  </si>
  <si>
    <t>Fromage fondu en tranche</t>
  </si>
  <si>
    <t>Ketchup</t>
  </si>
  <si>
    <t>tube</t>
  </si>
  <si>
    <t>Petit pain au lait</t>
  </si>
  <si>
    <t>sel et eau</t>
  </si>
  <si>
    <t>ou du lait sucré pour badigeonner</t>
  </si>
  <si>
    <t>Pdt Country</t>
  </si>
  <si>
    <t>Pommes de terres</t>
  </si>
  <si>
    <t>Paprika</t>
  </si>
  <si>
    <t>+ 2cc sel</t>
  </si>
  <si>
    <t>Huile</t>
  </si>
  <si>
    <t>Mélanger avec les pdt dans un cornet, secouer</t>
  </si>
  <si>
    <t>Salades</t>
  </si>
  <si>
    <t>Endives</t>
  </si>
  <si>
    <t>autres</t>
  </si>
  <si>
    <t>tomates fraîches</t>
  </si>
  <si>
    <t>Sauce à salade</t>
  </si>
  <si>
    <t>pas arachide à cause des allergies</t>
  </si>
  <si>
    <t>vinaige</t>
  </si>
  <si>
    <t>sel, poivre, herbes de Provence</t>
  </si>
  <si>
    <t>bouillon</t>
  </si>
  <si>
    <t>Pique-nique Cervelas</t>
  </si>
  <si>
    <t>Concombre</t>
  </si>
  <si>
    <t>pcs</t>
  </si>
  <si>
    <t>Choux-pomme / radis</t>
  </si>
  <si>
    <t>cervelas</t>
  </si>
  <si>
    <t>fromage à tartiner</t>
  </si>
  <si>
    <t>bte</t>
  </si>
  <si>
    <t>pomme</t>
  </si>
  <si>
    <t>petite tartelette de Linz</t>
  </si>
  <si>
    <t>Branche Céréal Abricot</t>
  </si>
  <si>
    <t>Pique-nique gendarme oeuf</t>
  </si>
  <si>
    <t>Gendarme (1/2 pièce)</t>
  </si>
  <si>
    <t>œuf dur</t>
  </si>
  <si>
    <t xml:space="preserve">En changeant le nombre de mangeurs (case rouge),   </t>
    <phoneticPr fontId="10" type="noConversion"/>
  </si>
  <si>
    <t>les quantités sont calculées automatiquement</t>
    <phoneticPr fontId="10" type="noConversion"/>
  </si>
  <si>
    <t xml:space="preserve"> dans les pages suivantes.</t>
    <phoneticPr fontId="10" type="noConversion"/>
  </si>
  <si>
    <t>www.aduco.ch/contact</t>
  </si>
  <si>
    <t>3 biscuits / pers.</t>
  </si>
  <si>
    <t>Bâtons aux noisettes/poires (1/2+1/2)</t>
  </si>
  <si>
    <t>nb pack 3 pièces</t>
  </si>
  <si>
    <t>Souper Raid</t>
  </si>
  <si>
    <t>banane</t>
  </si>
  <si>
    <t>branche de chocolat</t>
  </si>
  <si>
    <t>Raclette Coop</t>
  </si>
  <si>
    <t>bloc</t>
  </si>
  <si>
    <t>Mélange conrnichons/oignons (470g)</t>
  </si>
  <si>
    <t>PN Raids 2 midi + 1 souper + 1 déj + 2 collations</t>
  </si>
  <si>
    <t>départ 10h retour 16h</t>
  </si>
  <si>
    <t>Gendarme</t>
  </si>
  <si>
    <t>pair</t>
  </si>
  <si>
    <t>Fromage Gerber</t>
  </si>
  <si>
    <t>boît</t>
  </si>
  <si>
    <t>ravioli</t>
  </si>
  <si>
    <t>Chocolat plaque</t>
  </si>
  <si>
    <t>plaq</t>
  </si>
  <si>
    <t>Banane</t>
  </si>
  <si>
    <t>ChocoDrink</t>
  </si>
  <si>
    <t>Pt déj</t>
  </si>
  <si>
    <t>Branche Céréale Q&amp;Prix Choc Abricot</t>
  </si>
  <si>
    <t>collations</t>
  </si>
  <si>
    <t>Cake</t>
  </si>
  <si>
    <t>Cake Vanille 700 g</t>
  </si>
  <si>
    <t>Cake Vanille-citron - 4 heures</t>
  </si>
  <si>
    <t>50g par personne</t>
  </si>
  <si>
    <t>Fruits Eté</t>
  </si>
  <si>
    <t>Pomme</t>
  </si>
  <si>
    <t>un / 3</t>
  </si>
  <si>
    <t>deux / 3</t>
  </si>
  <si>
    <t>Fruits Hiver</t>
  </si>
  <si>
    <t>Poires</t>
  </si>
  <si>
    <t>Oranges</t>
  </si>
  <si>
    <t>Yogourt</t>
  </si>
  <si>
    <t>Yogourt de la fromagerie 180g</t>
  </si>
  <si>
    <t>4 heures pain choc</t>
  </si>
  <si>
    <t>choc</t>
  </si>
  <si>
    <t>plq</t>
  </si>
  <si>
    <t>Crème (vanile/choc)</t>
  </si>
  <si>
    <t>Crème vanille Express</t>
  </si>
  <si>
    <t>sac</t>
  </si>
  <si>
    <t>sachet 75g</t>
  </si>
  <si>
    <t>Crème chocolat Express</t>
  </si>
  <si>
    <t>sachet 100g</t>
  </si>
  <si>
    <t>Lait</t>
  </si>
  <si>
    <t>pour crème</t>
  </si>
  <si>
    <t>Crème Hawaï</t>
  </si>
  <si>
    <t>sachet de 75 g</t>
  </si>
  <si>
    <t>Boîte d’ananas</t>
  </si>
  <si>
    <t>avec jus</t>
  </si>
  <si>
    <t>Bircher</t>
  </si>
  <si>
    <t>Flocons d’avoine</t>
  </si>
  <si>
    <t>Yogourt nature</t>
  </si>
  <si>
    <t>Raisins secs</t>
  </si>
  <si>
    <t>Noisettes moulues</t>
  </si>
  <si>
    <t>litres</t>
  </si>
  <si>
    <t>fruits</t>
  </si>
  <si>
    <t>(2.5 kg pommes, 1 kg orange, 1.5 kg poires, 1kg banane, fraises, cerises pastèque...)</t>
  </si>
  <si>
    <t>Crêpes - Dessert</t>
  </si>
  <si>
    <t>Farine blanche</t>
  </si>
  <si>
    <t>2 crêpes mi-fines par personne</t>
  </si>
  <si>
    <t>ou 1/2 eau/lait et beurre dans la poêle</t>
  </si>
  <si>
    <t>pincée de sel (év. sucre vanillé)</t>
  </si>
  <si>
    <t>Les quantités ont été établies durant un camp scout de 2 semaines regroupant 500 personnes.</t>
  </si>
  <si>
    <t>Merci de me redire si cette feuille de calcul compoprte des erreurs ou si elle t'a été utile !</t>
  </si>
  <si>
    <t>Antoine Ducommun - avril 2013</t>
  </si>
  <si>
    <r>
      <t>Page 2</t>
    </r>
    <r>
      <rPr>
        <sz val="10"/>
        <color rgb="FF000000"/>
        <rFont val="Helvetica Neue"/>
      </rPr>
      <t xml:space="preserve"> - Liste de choses à ne pas oublier (sel, sac poubelle…) et correspondances cc, cs, litre</t>
    </r>
  </si>
  <si>
    <r>
      <t>Page 3 et suivantes</t>
    </r>
    <r>
      <rPr>
        <sz val="10"/>
        <color rgb="FF000000"/>
        <rFont val="Helvetica Neue"/>
      </rPr>
      <t xml:space="preserve"> - Les quantités calculées par type de repas</t>
    </r>
  </si>
  <si>
    <r>
      <rPr>
        <b/>
        <u/>
        <sz val="12"/>
        <color indexed="8"/>
        <rFont val="Helv"/>
      </rPr>
      <t>Mais surtout :</t>
    </r>
  </si>
  <si>
    <r>
      <rPr>
        <b/>
        <u/>
        <sz val="12"/>
        <color indexed="8"/>
        <rFont val="Helv"/>
      </rPr>
      <t>Pour nous</t>
    </r>
  </si>
  <si>
    <t>Pizzas pour 12-15 personnes</t>
  </si>
  <si>
    <t>Pâte commandée à la boulangerie (200 g par personnes [600 g = 3.-])</t>
  </si>
  <si>
    <t>1,2 kg mozzarella</t>
  </si>
  <si>
    <t>[300g fromage (gruyère, brie…)]</t>
  </si>
  <si>
    <t>0,8 kg Jambon</t>
  </si>
  <si>
    <t>2 oignons</t>
  </si>
  <si>
    <t>500 g Champignons de Paris frais</t>
  </si>
  <si>
    <t>1 gros poireau</t>
  </si>
  <si>
    <t>câpres</t>
  </si>
  <si>
    <t>1-2 boîte d’Ananas</t>
  </si>
  <si>
    <t>100 g coeur d'artichauts,</t>
  </si>
  <si>
    <t>2 pack olives noires</t>
  </si>
  <si>
    <t>2 boîtes de Thon à l’eau</t>
  </si>
  <si>
    <t>1 boîte d’anchois</t>
  </si>
  <si>
    <t>herbettes (Origan, persil, herbe à olive)</t>
  </si>
  <si>
    <t>1 kg tomates concassés en boîte</t>
  </si>
  <si>
    <t>(3 poivrons) (1 kg tomate en saison)</t>
  </si>
  <si>
    <t>Pain ~700g</t>
  </si>
  <si>
    <t>Farine</t>
  </si>
  <si>
    <t>g</t>
  </si>
  <si>
    <t>1,5 cc</t>
  </si>
  <si>
    <t>Pincée de sel pour la levure</t>
  </si>
  <si>
    <t>Eau tiède</t>
  </si>
  <si>
    <t>ou lait tiède</t>
  </si>
  <si>
    <t>Attention la levure aime le tiède (max 40°C) et n’aime pas le sel.</t>
  </si>
  <si>
    <r>
      <t>➡</t>
    </r>
    <r>
      <rPr>
        <b/>
        <sz val="11"/>
        <color rgb="FF000000"/>
        <rFont val="Helvetica Neue"/>
      </rPr>
      <t xml:space="preserve">Levure : </t>
    </r>
    <r>
      <rPr>
        <sz val="11"/>
        <color rgb="FF000000"/>
        <rFont val="Helvetica Neue"/>
      </rPr>
      <t>Débuter par mélanger la levure soit au sucre, soit avec une petite part du liquide… laisser mousser. Mélanger.</t>
    </r>
  </si>
  <si>
    <t>Tresse</t>
  </si>
  <si>
    <t>x</t>
  </si>
  <si>
    <t>Taillaule</t>
  </si>
  <si>
    <t>oeuf 2 Jaunes</t>
  </si>
  <si>
    <t>(1 pour badigeonner)</t>
  </si>
  <si>
    <t>Raisins trempés</t>
  </si>
  <si>
    <t>1 poignée</t>
  </si>
  <si>
    <t>Hérissons</t>
  </si>
  <si>
    <t>8pc</t>
  </si>
  <si>
    <t>oeuf entier</t>
  </si>
  <si>
    <t>pour badigeonner</t>
  </si>
  <si>
    <t>Citrons</t>
  </si>
  <si>
    <t>Chocolat noir branche</t>
  </si>
  <si>
    <t>G. Noisettes</t>
  </si>
  <si>
    <t>Sucre Mascobado en g.</t>
  </si>
  <si>
    <t>Sucre Mascobado</t>
  </si>
  <si>
    <t>sucre de canne</t>
  </si>
  <si>
    <t>Crème ½</t>
  </si>
  <si>
    <t>Raisins trempés kg</t>
  </si>
  <si>
    <t>Chocolat noir barres g</t>
  </si>
  <si>
    <t>G. Pommes</t>
  </si>
  <si>
    <t>noisettes</t>
  </si>
  <si>
    <t>pommes</t>
  </si>
  <si>
    <t>Crème ½ dl</t>
  </si>
  <si>
    <t>G. Crème</t>
  </si>
  <si>
    <t>Pâte</t>
  </si>
  <si>
    <t>Levure sèche (ou cube)</t>
  </si>
  <si>
    <t>crème ½</t>
  </si>
  <si>
    <t>Facultatif !!! Mais aide la levure à lever</t>
  </si>
  <si>
    <t>1 oeuf/kg  +1 pour dorer la tresse</t>
  </si>
  <si>
    <t>~1.6 kg</t>
  </si>
  <si>
    <t>Sabler dans une terrine, ajouter les liquides, (laisser reposer à couvert au frais 30 minutes)</t>
  </si>
  <si>
    <t>Sel</t>
  </si>
  <si>
    <t>Pommes-poires-fruits</t>
  </si>
  <si>
    <t>Beurre</t>
  </si>
  <si>
    <t>Eau</t>
  </si>
  <si>
    <t>Pâte à gâteau épaisse et levée</t>
  </si>
  <si>
    <t>1 kg par gâteau…</t>
  </si>
  <si>
    <r>
      <t>Pâte à gâteau sablée</t>
    </r>
    <r>
      <rPr>
        <sz val="14"/>
        <color rgb="FF000000"/>
        <rFont val="Helvetica Neue"/>
      </rPr>
      <t xml:space="preserve"> (grande plaque ronde ~30 cm)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</si>
</sst>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indexed="8"/>
      <name val="Helvetica Neue"/>
    </font>
    <font>
      <sz val="10"/>
      <color indexed="10"/>
      <name val="Helvetica Neue"/>
    </font>
    <font>
      <b/>
      <sz val="36"/>
      <color indexed="10"/>
      <name val="Helvetica Neue"/>
    </font>
    <font>
      <b/>
      <sz val="17"/>
      <color indexed="10"/>
      <name val="Helvetica Neue"/>
    </font>
    <font>
      <sz val="12"/>
      <color indexed="8"/>
      <name val="Helv"/>
    </font>
    <font>
      <b/>
      <sz val="12"/>
      <color indexed="8"/>
      <name val="Helv"/>
    </font>
    <font>
      <sz val="12"/>
      <color indexed="8"/>
      <name val="Verdana"/>
    </font>
    <font>
      <b/>
      <sz val="10"/>
      <color indexed="10"/>
      <name val="Helvetica Neue"/>
    </font>
    <font>
      <b/>
      <sz val="9"/>
      <color indexed="10"/>
      <name val="Helvetica Neue"/>
    </font>
    <font>
      <i/>
      <sz val="10"/>
      <color indexed="10"/>
      <name val="Helvetica Neue"/>
    </font>
    <font>
      <sz val="8"/>
      <name val="Verdana"/>
    </font>
    <font>
      <u/>
      <sz val="11"/>
      <color indexed="12"/>
      <name val="Helvetica Neue"/>
    </font>
    <font>
      <sz val="10"/>
      <color rgb="FF000000"/>
      <name val="Helvetica Neue"/>
    </font>
    <font>
      <b/>
      <sz val="10"/>
      <color rgb="FF000000"/>
      <name val="Helvetica Neue"/>
    </font>
    <font>
      <b/>
      <u/>
      <sz val="12"/>
      <color indexed="8"/>
      <name val="Helv"/>
    </font>
    <font>
      <b/>
      <sz val="12"/>
      <color indexed="10"/>
      <name val="Helvetica Neue"/>
    </font>
    <font>
      <sz val="20"/>
      <color rgb="FF000000"/>
      <name val="Helvetica Neue"/>
    </font>
    <font>
      <sz val="11"/>
      <color rgb="FF000000"/>
      <name val="Helvetica Neue"/>
    </font>
    <font>
      <sz val="12"/>
      <color rgb="FF000000"/>
      <name val="Helvetica"/>
    </font>
    <font>
      <b/>
      <sz val="12"/>
      <color rgb="FF000000"/>
      <name val="Helvetica"/>
    </font>
    <font>
      <b/>
      <sz val="11"/>
      <color rgb="FF000000"/>
      <name val="Helvetica Neue"/>
    </font>
    <font>
      <sz val="8"/>
      <name val="Helvetica Neue"/>
    </font>
    <font>
      <sz val="11"/>
      <color rgb="FFEE220C"/>
      <name val="Zapf Dingbats"/>
      <charset val="2"/>
    </font>
    <font>
      <b/>
      <sz val="18"/>
      <color rgb="FF000000"/>
      <name val="Helvetica"/>
    </font>
    <font>
      <sz val="12"/>
      <color indexed="8"/>
      <name val="Helvetica"/>
    </font>
    <font>
      <b/>
      <sz val="14"/>
      <color rgb="FFFF0000"/>
      <name val="Helvetica Neue"/>
    </font>
    <font>
      <sz val="14"/>
      <color rgb="FF000000"/>
      <name val="Helvetica Neue"/>
    </font>
    <font>
      <b/>
      <sz val="20"/>
      <color rgb="FF000000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E6E6E6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/>
      <right style="thin">
        <color rgb="FFCDCDCD"/>
      </right>
      <top style="thin">
        <color rgb="FFCDCDCD"/>
      </top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 style="thin">
        <color rgb="FFCDCDCD"/>
      </left>
      <right style="thin">
        <color rgb="FFCDCDCD"/>
      </right>
      <top/>
      <bottom/>
      <diagonal/>
    </border>
    <border>
      <left style="thin">
        <color rgb="FFCDCDCD"/>
      </left>
      <right style="thin">
        <color rgb="FFCDCDCD"/>
      </right>
      <top style="thin">
        <color indexed="13"/>
      </top>
      <bottom/>
      <diagonal/>
    </border>
    <border>
      <left style="thin">
        <color rgb="FFCDCDCD"/>
      </left>
      <right style="thin">
        <color rgb="FFCDCDCD"/>
      </right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left" vertical="top" wrapText="1"/>
    </xf>
    <xf numFmtId="0" fontId="5" fillId="4" borderId="2" xfId="0" applyNumberFormat="1" applyFont="1" applyFill="1" applyBorder="1" applyAlignment="1">
      <alignment horizontal="center" vertical="top" wrapText="1"/>
    </xf>
    <xf numFmtId="0" fontId="5" fillId="6" borderId="3" xfId="0" applyNumberFormat="1" applyFont="1" applyFill="1" applyBorder="1" applyAlignment="1">
      <alignment horizontal="center" vertical="top" wrapText="1"/>
    </xf>
    <xf numFmtId="0" fontId="6" fillId="4" borderId="3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vertical="top"/>
    </xf>
    <xf numFmtId="0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2" fontId="7" fillId="4" borderId="1" xfId="0" applyNumberFormat="1" applyFont="1" applyFill="1" applyBorder="1" applyAlignment="1">
      <alignment vertical="top"/>
    </xf>
    <xf numFmtId="0" fontId="7" fillId="4" borderId="1" xfId="0" applyNumberFormat="1" applyFont="1" applyFill="1" applyBorder="1" applyAlignment="1">
      <alignment horizontal="left" vertical="top" wrapText="1"/>
    </xf>
    <xf numFmtId="0" fontId="7" fillId="4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/>
    </xf>
    <xf numFmtId="0" fontId="7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1" fillId="0" borderId="0" xfId="1" applyNumberFormat="1" applyAlignment="1" applyProtection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7" fillId="2" borderId="1" xfId="0" applyNumberFormat="1" applyFont="1" applyFill="1" applyBorder="1" applyAlignment="1">
      <alignment horizontal="right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/>
    <xf numFmtId="0" fontId="12" fillId="0" borderId="0" xfId="0" applyFont="1" applyAlignment="1">
      <alignment horizontal="center" vertical="top"/>
    </xf>
    <xf numFmtId="0" fontId="11" fillId="0" borderId="0" xfId="1" applyAlignment="1" applyProtection="1">
      <alignment horizontal="center" vertical="top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5" fillId="5" borderId="3" xfId="0" applyNumberFormat="1" applyFont="1" applyFill="1" applyBorder="1" applyAlignment="1">
      <alignment horizontal="center" vertical="top" wrapText="1"/>
    </xf>
    <xf numFmtId="0" fontId="5" fillId="4" borderId="4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5" fillId="4" borderId="5" xfId="0" applyNumberFormat="1" applyFont="1" applyFill="1" applyBorder="1" applyAlignment="1">
      <alignment horizontal="left" vertical="top"/>
    </xf>
    <xf numFmtId="0" fontId="4" fillId="4" borderId="5" xfId="0" applyNumberFormat="1" applyFont="1" applyFill="1" applyBorder="1" applyAlignment="1">
      <alignment horizontal="left" vertical="top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0" fillId="0" borderId="0" xfId="0" applyFont="1" applyAlignment="1"/>
    <xf numFmtId="0" fontId="13" fillId="7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vertical="top"/>
    </xf>
    <xf numFmtId="0" fontId="13" fillId="7" borderId="9" xfId="0" applyFont="1" applyFill="1" applyBorder="1" applyAlignment="1">
      <alignment horizontal="center" vertical="top" wrapText="1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3" fillId="7" borderId="7" xfId="0" applyFont="1" applyFill="1" applyBorder="1" applyAlignment="1">
      <alignment horizontal="left" vertical="top" wrapText="1"/>
    </xf>
    <xf numFmtId="0" fontId="12" fillId="8" borderId="7" xfId="0" applyFont="1" applyFill="1" applyBorder="1" applyAlignment="1">
      <alignment vertical="top"/>
    </xf>
    <xf numFmtId="0" fontId="13" fillId="8" borderId="7" xfId="0" applyFont="1" applyFill="1" applyBorder="1" applyAlignment="1">
      <alignment vertical="top"/>
    </xf>
    <xf numFmtId="0" fontId="13" fillId="7" borderId="10" xfId="0" applyFont="1" applyFill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right" vertical="top"/>
    </xf>
    <xf numFmtId="0" fontId="12" fillId="8" borderId="0" xfId="0" applyFont="1" applyFill="1" applyBorder="1" applyAlignment="1">
      <alignment vertical="top"/>
    </xf>
    <xf numFmtId="0" fontId="13" fillId="8" borderId="0" xfId="0" applyFont="1" applyFill="1" applyBorder="1" applyAlignment="1">
      <alignment vertical="top"/>
    </xf>
    <xf numFmtId="0" fontId="13" fillId="0" borderId="1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12" fillId="8" borderId="6" xfId="0" applyFont="1" applyFill="1" applyBorder="1" applyAlignment="1">
      <alignment horizontal="right" vertical="top"/>
    </xf>
    <xf numFmtId="0" fontId="25" fillId="0" borderId="0" xfId="0" applyFont="1" applyAlignment="1"/>
    <xf numFmtId="0" fontId="27" fillId="0" borderId="0" xfId="0" applyFont="1" applyAlignment="1"/>
    <xf numFmtId="0" fontId="25" fillId="4" borderId="1" xfId="0" applyNumberFormat="1" applyFont="1" applyFill="1" applyBorder="1" applyAlignment="1">
      <alignment vertical="top"/>
    </xf>
    <xf numFmtId="0" fontId="25" fillId="8" borderId="7" xfId="0" applyNumberFormat="1" applyFont="1" applyFill="1" applyBorder="1" applyAlignment="1">
      <alignment vertical="top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E6E6E6"/>
      <rgbColor rgb="00000000"/>
      <rgbColor rgb="00F5F5F5"/>
      <rgbColor rgb="000000FF"/>
      <rgbColor rgb="00CDCDCD"/>
      <rgbColor rgb="00FF6666"/>
      <rgbColor rgb="00FFFFFF"/>
      <rgbColor rgb="00B0B3B2"/>
      <rgbColor rgb="00DCDEDD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88900</xdr:colOff>
      <xdr:row>0</xdr:row>
      <xdr:rowOff>254000</xdr:rowOff>
    </xdr:from>
    <xdr:to>
      <xdr:col>8</xdr:col>
      <xdr:colOff>685800</xdr:colOff>
      <xdr:row>10</xdr:row>
      <xdr:rowOff>25400</xdr:rowOff>
    </xdr:to>
    <xdr:pic>
      <xdr:nvPicPr>
        <xdr:cNvPr id="8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0" y="254000"/>
          <a:ext cx="2171700" cy="370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165100</xdr:colOff>
      <xdr:row>0</xdr:row>
      <xdr:rowOff>0</xdr:rowOff>
    </xdr:from>
    <xdr:to>
      <xdr:col>12</xdr:col>
      <xdr:colOff>723900</xdr:colOff>
      <xdr:row>16</xdr:row>
      <xdr:rowOff>241300</xdr:rowOff>
    </xdr:to>
    <xdr:pic>
      <xdr:nvPicPr>
        <xdr:cNvPr id="82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5300" y="0"/>
          <a:ext cx="2133600" cy="654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17</xdr:row>
      <xdr:rowOff>177800</xdr:rowOff>
    </xdr:from>
    <xdr:to>
      <xdr:col>10</xdr:col>
      <xdr:colOff>419100</xdr:colOff>
      <xdr:row>18</xdr:row>
      <xdr:rowOff>88900</xdr:rowOff>
    </xdr:to>
    <xdr:sp macro="" textlink="">
      <xdr:nvSpPr>
        <xdr:cNvPr id="4" name="Rectangle 3"/>
        <xdr:cNvSpPr>
          <a:spLocks/>
        </xdr:cNvSpPr>
      </xdr:nvSpPr>
      <xdr:spPr bwMode="auto">
        <a:xfrm>
          <a:off x="6680200" y="6870700"/>
          <a:ext cx="2959100" cy="304800"/>
        </a:xfrm>
        <a:prstGeom prst="rect">
          <a:avLst/>
        </a:prstGeom>
        <a:noFill/>
        <a:ln w="12700" cap="flat">
          <a:noFill/>
          <a:miter lim="800000"/>
          <a:headEnd/>
          <a:tailEnd/>
        </a:ln>
      </xdr:spPr>
      <xdr:txBody>
        <a:bodyPr wrap="square" lIns="50800" tIns="50800" rIns="50800" bIns="50800" anchor="t" upright="1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Informations tirées de l’aide mémoire de cuisine J+S.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uco.ch/contac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view="pageLayout" workbookViewId="0">
      <selection activeCell="A25" sqref="A25"/>
    </sheetView>
  </sheetViews>
  <sheetFormatPr baseColWidth="10" defaultColWidth="10.33203125" defaultRowHeight="20" customHeight="1" x14ac:dyDescent="0.15"/>
  <cols>
    <col min="1" max="1" width="64" style="1" customWidth="1"/>
    <col min="2" max="16384" width="10.33203125" style="1"/>
  </cols>
  <sheetData>
    <row r="1" spans="1:1" ht="90" x14ac:dyDescent="0.15">
      <c r="A1" s="2" t="s">
        <v>3</v>
      </c>
    </row>
    <row r="2" spans="1:1" ht="45" x14ac:dyDescent="0.15">
      <c r="A2" s="3">
        <v>20</v>
      </c>
    </row>
    <row r="3" spans="1:1" ht="22" x14ac:dyDescent="0.15">
      <c r="A3" s="4" t="s">
        <v>61</v>
      </c>
    </row>
    <row r="8" spans="1:1" ht="20" customHeight="1" x14ac:dyDescent="0.15">
      <c r="A8" s="24" t="s">
        <v>327</v>
      </c>
    </row>
    <row r="9" spans="1:1" ht="20" customHeight="1" x14ac:dyDescent="0.15">
      <c r="A9" s="24" t="s">
        <v>328</v>
      </c>
    </row>
    <row r="10" spans="1:1" ht="20" customHeight="1" x14ac:dyDescent="0.15">
      <c r="A10" s="24" t="s">
        <v>329</v>
      </c>
    </row>
    <row r="12" spans="1:1" ht="20" customHeight="1" x14ac:dyDescent="0.15">
      <c r="A12" s="33" t="s">
        <v>398</v>
      </c>
    </row>
    <row r="13" spans="1:1" ht="20" customHeight="1" x14ac:dyDescent="0.15">
      <c r="A13" s="33" t="s">
        <v>399</v>
      </c>
    </row>
    <row r="14" spans="1:1" ht="20" customHeight="1" x14ac:dyDescent="0.15">
      <c r="A14" s="28" t="s">
        <v>395</v>
      </c>
    </row>
    <row r="15" spans="1:1" ht="20" customHeight="1" x14ac:dyDescent="0.15">
      <c r="A15" s="28"/>
    </row>
    <row r="16" spans="1:1" ht="20" customHeight="1" x14ac:dyDescent="0.15">
      <c r="A16" s="30" t="s">
        <v>396</v>
      </c>
    </row>
    <row r="17" spans="1:1" ht="20" customHeight="1" x14ac:dyDescent="0.15">
      <c r="A17" s="30" t="s">
        <v>397</v>
      </c>
    </row>
    <row r="18" spans="1:1" ht="20" customHeight="1" x14ac:dyDescent="0.15">
      <c r="A18" s="31" t="s">
        <v>330</v>
      </c>
    </row>
    <row r="19" spans="1:1" ht="20" customHeight="1" x14ac:dyDescent="0.15">
      <c r="A19" s="30"/>
    </row>
    <row r="20" spans="1:1" ht="20" customHeight="1" x14ac:dyDescent="0.15">
      <c r="A20" s="30"/>
    </row>
    <row r="21" spans="1:1" ht="20" customHeight="1" x14ac:dyDescent="0.15">
      <c r="A21" s="31"/>
    </row>
    <row r="22" spans="1:1" ht="20" customHeight="1" x14ac:dyDescent="0.15">
      <c r="A22" s="22"/>
    </row>
    <row r="23" spans="1:1" ht="20" customHeight="1" x14ac:dyDescent="0.15">
      <c r="A23" s="23"/>
    </row>
  </sheetData>
  <phoneticPr fontId="10" type="noConversion"/>
  <hyperlinks>
    <hyperlink ref="A18" r:id="rId1"/>
  </hyperlinks>
  <pageMargins left="0.78740149736404419" right="0.78740149736404419" top="0.78740149736404419" bottom="0.78740149736404419" header="0.39370083808898926" footer="0.39370083808898926"/>
  <pageSetup paperSize="9" orientation="landscape" useFirstPageNumber="1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9"/>
  <sheetViews>
    <sheetView showGridLines="0" view="pageLayout" topLeftCell="A10" workbookViewId="0">
      <selection sqref="A1:E19"/>
    </sheetView>
  </sheetViews>
  <sheetFormatPr baseColWidth="10" defaultColWidth="10.33203125" defaultRowHeight="20" customHeight="1" x14ac:dyDescent="0.15"/>
  <cols>
    <col min="1" max="1" width="4.5" style="5" customWidth="1"/>
    <col min="2" max="2" width="28" style="5" customWidth="1"/>
    <col min="3" max="3" width="4.6640625" style="5" customWidth="1"/>
    <col min="4" max="4" width="6.1640625" style="5" customWidth="1"/>
    <col min="5" max="5" width="26" style="5" customWidth="1"/>
    <col min="6" max="16384" width="10.33203125" style="5"/>
  </cols>
  <sheetData>
    <row r="1" spans="1:5" ht="31" customHeight="1" x14ac:dyDescent="0.15">
      <c r="A1" s="6"/>
      <c r="B1" s="34" t="s">
        <v>4</v>
      </c>
    </row>
    <row r="2" spans="1:5" ht="31" customHeight="1" x14ac:dyDescent="0.15">
      <c r="A2" s="7"/>
      <c r="B2" s="8" t="s">
        <v>5</v>
      </c>
      <c r="D2" s="35"/>
      <c r="E2" s="36" t="s">
        <v>400</v>
      </c>
    </row>
    <row r="3" spans="1:5" ht="31" customHeight="1" x14ac:dyDescent="0.15">
      <c r="A3" s="7"/>
      <c r="B3" s="8" t="s">
        <v>6</v>
      </c>
      <c r="D3" s="37"/>
      <c r="E3" s="38" t="s">
        <v>22</v>
      </c>
    </row>
    <row r="4" spans="1:5" ht="31" customHeight="1" x14ac:dyDescent="0.15">
      <c r="A4" s="7"/>
      <c r="B4" s="8" t="s">
        <v>7</v>
      </c>
      <c r="D4" s="37"/>
      <c r="E4" s="38" t="s">
        <v>23</v>
      </c>
    </row>
    <row r="5" spans="1:5" ht="31" customHeight="1" x14ac:dyDescent="0.15">
      <c r="A5" s="7"/>
      <c r="B5" s="8" t="s">
        <v>8</v>
      </c>
      <c r="D5" s="37"/>
      <c r="E5" s="38" t="s">
        <v>24</v>
      </c>
    </row>
    <row r="6" spans="1:5" ht="31" customHeight="1" x14ac:dyDescent="0.15">
      <c r="A6" s="7"/>
      <c r="B6" s="8" t="s">
        <v>9</v>
      </c>
      <c r="D6" s="37"/>
      <c r="E6" s="38" t="s">
        <v>25</v>
      </c>
    </row>
    <row r="7" spans="1:5" ht="31" customHeight="1" x14ac:dyDescent="0.15">
      <c r="A7" s="7"/>
      <c r="B7" s="8" t="s">
        <v>10</v>
      </c>
      <c r="D7" s="37"/>
      <c r="E7" s="39" t="s">
        <v>26</v>
      </c>
    </row>
    <row r="8" spans="1:5" ht="31" customHeight="1" x14ac:dyDescent="0.15">
      <c r="A8" s="7"/>
      <c r="B8" s="8" t="s">
        <v>11</v>
      </c>
      <c r="D8" s="37"/>
      <c r="E8" s="38" t="s">
        <v>27</v>
      </c>
    </row>
    <row r="9" spans="1:5" ht="31" customHeight="1" x14ac:dyDescent="0.15">
      <c r="A9" s="7"/>
      <c r="B9" s="8" t="s">
        <v>12</v>
      </c>
      <c r="D9" s="37"/>
      <c r="E9" s="38" t="s">
        <v>28</v>
      </c>
    </row>
    <row r="10" spans="1:5" ht="31" customHeight="1" x14ac:dyDescent="0.15">
      <c r="A10" s="7"/>
      <c r="B10" s="8" t="s">
        <v>13</v>
      </c>
      <c r="D10" s="37"/>
      <c r="E10" s="38" t="s">
        <v>29</v>
      </c>
    </row>
    <row r="11" spans="1:5" ht="31" customHeight="1" x14ac:dyDescent="0.15">
      <c r="A11" s="7"/>
      <c r="B11" s="8" t="s">
        <v>14</v>
      </c>
    </row>
    <row r="12" spans="1:5" ht="31" customHeight="1" x14ac:dyDescent="0.15">
      <c r="A12" s="7"/>
      <c r="B12" s="8" t="s">
        <v>15</v>
      </c>
      <c r="D12" s="35"/>
      <c r="E12" s="36" t="s">
        <v>401</v>
      </c>
    </row>
    <row r="13" spans="1:5" ht="31" customHeight="1" x14ac:dyDescent="0.15">
      <c r="A13" s="7"/>
      <c r="B13" s="8" t="s">
        <v>16</v>
      </c>
      <c r="D13" s="37"/>
      <c r="E13" s="38" t="s">
        <v>30</v>
      </c>
    </row>
    <row r="14" spans="1:5" ht="31" customHeight="1" x14ac:dyDescent="0.15">
      <c r="A14" s="7"/>
      <c r="B14" s="8" t="s">
        <v>17</v>
      </c>
      <c r="D14" s="37"/>
      <c r="E14" s="38" t="s">
        <v>31</v>
      </c>
    </row>
    <row r="15" spans="1:5" ht="31" customHeight="1" x14ac:dyDescent="0.15">
      <c r="A15" s="7"/>
      <c r="B15" s="8" t="s">
        <v>18</v>
      </c>
      <c r="D15" s="37"/>
      <c r="E15" s="38" t="s">
        <v>32</v>
      </c>
    </row>
    <row r="16" spans="1:5" ht="31" customHeight="1" x14ac:dyDescent="0.15">
      <c r="A16" s="7"/>
      <c r="B16" s="8" t="s">
        <v>19</v>
      </c>
      <c r="D16" s="37"/>
      <c r="E16" s="38" t="s">
        <v>33</v>
      </c>
    </row>
    <row r="17" spans="1:5" ht="31" customHeight="1" x14ac:dyDescent="0.15">
      <c r="A17" s="7"/>
      <c r="B17" s="8" t="s">
        <v>20</v>
      </c>
      <c r="D17" s="37"/>
      <c r="E17" s="38" t="s">
        <v>34</v>
      </c>
    </row>
    <row r="18" spans="1:5" ht="31" customHeight="1" x14ac:dyDescent="0.15">
      <c r="A18" s="7"/>
      <c r="B18" s="8" t="s">
        <v>21</v>
      </c>
      <c r="D18" s="37"/>
      <c r="E18" s="38" t="s">
        <v>35</v>
      </c>
    </row>
    <row r="19" spans="1:5" ht="20" customHeight="1" x14ac:dyDescent="0.15">
      <c r="D19" s="37"/>
      <c r="E19" s="38"/>
    </row>
  </sheetData>
  <phoneticPr fontId="10" type="noConversion"/>
  <printOptions headings="1"/>
  <pageMargins left="0.3888888888888889" right="0.78740149736404419" top="0.78740149736404419" bottom="0.78740149736404419" header="0.39370083808898926" footer="0.39370083808898926"/>
  <pageSetup paperSize="9" scale="81" fitToWidth="0" orientation="landscape" useFirstPageNumber="1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>
      <selection activeCell="G47" sqref="G47"/>
    </sheetView>
  </sheetViews>
  <sheetFormatPr baseColWidth="10" defaultColWidth="10.33203125" defaultRowHeight="20" customHeight="1" x14ac:dyDescent="0.15"/>
  <cols>
    <col min="1" max="1" width="20" style="1" customWidth="1"/>
    <col min="2" max="2" width="27.5" style="1" customWidth="1"/>
    <col min="3" max="3" width="6.5" style="1" customWidth="1"/>
    <col min="4" max="4" width="4.6640625" style="1" customWidth="1"/>
    <col min="5" max="5" width="6.1640625" style="1" customWidth="1"/>
    <col min="6" max="6" width="5.5" style="1" customWidth="1"/>
    <col min="7" max="7" width="33.83203125" style="1" customWidth="1"/>
    <col min="8" max="16384" width="10.33203125" style="1"/>
  </cols>
  <sheetData>
    <row r="1" spans="1:7" ht="13" x14ac:dyDescent="0.15">
      <c r="A1" s="10"/>
      <c r="B1" s="25" t="s">
        <v>36</v>
      </c>
      <c r="C1" s="25"/>
      <c r="D1" s="25"/>
      <c r="E1" s="10">
        <f>'Nombre de mangeurs'!A2</f>
        <v>20</v>
      </c>
      <c r="F1" s="10"/>
      <c r="G1" s="10"/>
    </row>
    <row r="2" spans="1:7" ht="13" x14ac:dyDescent="0.15">
      <c r="A2" s="10"/>
      <c r="B2" s="10"/>
      <c r="C2" s="26" t="s">
        <v>37</v>
      </c>
      <c r="D2" s="26"/>
      <c r="E2" s="11" t="s">
        <v>38</v>
      </c>
      <c r="F2" s="10"/>
      <c r="G2" s="12" t="s">
        <v>39</v>
      </c>
    </row>
    <row r="3" spans="1:7" ht="13" x14ac:dyDescent="0.15">
      <c r="A3" s="27" t="s">
        <v>40</v>
      </c>
      <c r="B3" s="12" t="s">
        <v>41</v>
      </c>
      <c r="C3" s="9">
        <v>0.125</v>
      </c>
      <c r="D3" s="9" t="s">
        <v>42</v>
      </c>
      <c r="E3" s="13">
        <f>$E$1*C3</f>
        <v>2.5</v>
      </c>
      <c r="F3" s="9" t="str">
        <f t="shared" ref="F3:F9" si="0">D3</f>
        <v>kg</v>
      </c>
      <c r="G3" s="9"/>
    </row>
    <row r="4" spans="1:7" ht="13" x14ac:dyDescent="0.15">
      <c r="A4" s="27"/>
      <c r="B4" s="12" t="s">
        <v>43</v>
      </c>
      <c r="C4" s="9">
        <v>0.25</v>
      </c>
      <c r="D4" s="9" t="s">
        <v>44</v>
      </c>
      <c r="E4" s="13">
        <f t="shared" ref="E3:E6" si="1">$E$1*C4</f>
        <v>5</v>
      </c>
      <c r="F4" s="9" t="str">
        <f t="shared" si="0"/>
        <v>litre</v>
      </c>
      <c r="G4" s="9" t="s">
        <v>45</v>
      </c>
    </row>
    <row r="5" spans="1:7" ht="13" x14ac:dyDescent="0.15">
      <c r="A5" s="27"/>
      <c r="B5" s="12" t="s">
        <v>17</v>
      </c>
      <c r="C5" s="9">
        <v>0.01</v>
      </c>
      <c r="D5" s="9" t="s">
        <v>42</v>
      </c>
      <c r="E5" s="13">
        <f t="shared" si="1"/>
        <v>0.2</v>
      </c>
      <c r="F5" s="9" t="str">
        <f t="shared" si="0"/>
        <v>kg</v>
      </c>
      <c r="G5" s="9"/>
    </row>
    <row r="6" spans="1:7" ht="13" x14ac:dyDescent="0.15">
      <c r="A6" s="27"/>
      <c r="B6" s="12" t="s">
        <v>46</v>
      </c>
      <c r="C6" s="9">
        <v>1.4999999999999999E-2</v>
      </c>
      <c r="D6" s="9" t="s">
        <v>42</v>
      </c>
      <c r="E6" s="13">
        <f t="shared" si="1"/>
        <v>0.3</v>
      </c>
      <c r="F6" s="9" t="str">
        <f t="shared" si="0"/>
        <v>kg</v>
      </c>
      <c r="G6" s="9"/>
    </row>
    <row r="7" spans="1:7" ht="13" x14ac:dyDescent="0.15">
      <c r="A7" s="27"/>
      <c r="B7" s="12" t="s">
        <v>47</v>
      </c>
      <c r="C7" s="9">
        <v>2.5000000000000001E-2</v>
      </c>
      <c r="D7" s="9" t="s">
        <v>42</v>
      </c>
      <c r="E7" s="13">
        <f>$E$1*C7</f>
        <v>0.5</v>
      </c>
      <c r="F7" s="9" t="str">
        <f t="shared" si="0"/>
        <v>kg</v>
      </c>
      <c r="G7" s="9"/>
    </row>
    <row r="8" spans="1:7" ht="13" x14ac:dyDescent="0.15">
      <c r="A8" s="10"/>
      <c r="B8" s="12" t="s">
        <v>48</v>
      </c>
      <c r="C8" s="9">
        <v>0.1</v>
      </c>
      <c r="D8" s="9" t="s">
        <v>44</v>
      </c>
      <c r="E8" s="13">
        <f>$E$1*C8</f>
        <v>2</v>
      </c>
      <c r="F8" s="9" t="str">
        <f t="shared" si="0"/>
        <v>litre</v>
      </c>
      <c r="G8" s="14" t="s">
        <v>35</v>
      </c>
    </row>
    <row r="9" spans="1:7" ht="13" x14ac:dyDescent="0.15">
      <c r="A9" s="10"/>
      <c r="B9" s="12" t="s">
        <v>49</v>
      </c>
      <c r="C9" s="9">
        <v>0.15</v>
      </c>
      <c r="D9" s="9" t="s">
        <v>44</v>
      </c>
      <c r="E9" s="13">
        <f>$E$1*C9</f>
        <v>3</v>
      </c>
      <c r="F9" s="9" t="str">
        <f t="shared" si="0"/>
        <v>litre</v>
      </c>
      <c r="G9" s="9"/>
    </row>
    <row r="10" spans="1:7" ht="13" x14ac:dyDescent="0.15">
      <c r="A10" s="15"/>
      <c r="B10" s="14"/>
      <c r="C10" s="9"/>
      <c r="D10" s="9"/>
      <c r="E10" s="13"/>
      <c r="F10" s="9"/>
      <c r="G10" s="9"/>
    </row>
    <row r="11" spans="1:7" ht="13" x14ac:dyDescent="0.15">
      <c r="A11" s="10" t="s">
        <v>50</v>
      </c>
      <c r="B11" s="12" t="s">
        <v>41</v>
      </c>
      <c r="C11" s="9">
        <v>6.25E-2</v>
      </c>
      <c r="D11" s="9" t="s">
        <v>42</v>
      </c>
      <c r="E11" s="13">
        <f t="shared" ref="E11:E16" si="2">$E$1*C11</f>
        <v>1.25</v>
      </c>
      <c r="F11" s="9" t="str">
        <f t="shared" ref="F11:F16" si="3">D11</f>
        <v>kg</v>
      </c>
      <c r="G11" s="9"/>
    </row>
    <row r="12" spans="1:7" ht="13" x14ac:dyDescent="0.15">
      <c r="A12" s="16" t="s">
        <v>51</v>
      </c>
      <c r="B12" s="12" t="s">
        <v>43</v>
      </c>
      <c r="C12" s="9">
        <v>0.3</v>
      </c>
      <c r="D12" s="9" t="s">
        <v>44</v>
      </c>
      <c r="E12" s="13">
        <f t="shared" si="2"/>
        <v>6</v>
      </c>
      <c r="F12" s="9" t="str">
        <f t="shared" si="3"/>
        <v>litre</v>
      </c>
      <c r="G12" s="9"/>
    </row>
    <row r="13" spans="1:7" ht="13" x14ac:dyDescent="0.15">
      <c r="A13" s="12"/>
      <c r="B13" s="12" t="s">
        <v>46</v>
      </c>
      <c r="C13" s="9">
        <v>7.0000000000000001E-3</v>
      </c>
      <c r="D13" s="9" t="s">
        <v>42</v>
      </c>
      <c r="E13" s="13">
        <f t="shared" si="2"/>
        <v>0.14000000000000001</v>
      </c>
      <c r="F13" s="9" t="str">
        <f t="shared" si="3"/>
        <v>kg</v>
      </c>
      <c r="G13" s="9"/>
    </row>
    <row r="14" spans="1:7" ht="13" x14ac:dyDescent="0.15">
      <c r="A14" s="12"/>
      <c r="B14" s="12" t="s">
        <v>52</v>
      </c>
      <c r="C14" s="9">
        <v>7.4999999999999997E-2</v>
      </c>
      <c r="D14" s="9" t="s">
        <v>42</v>
      </c>
      <c r="E14" s="13">
        <f t="shared" si="2"/>
        <v>1.5</v>
      </c>
      <c r="F14" s="9" t="str">
        <f t="shared" si="3"/>
        <v>kg</v>
      </c>
      <c r="G14" s="9"/>
    </row>
    <row r="15" spans="1:7" ht="13" x14ac:dyDescent="0.15">
      <c r="A15" s="12"/>
      <c r="B15" s="12" t="s">
        <v>49</v>
      </c>
      <c r="C15" s="9">
        <v>0.15</v>
      </c>
      <c r="D15" s="9" t="s">
        <v>44</v>
      </c>
      <c r="E15" s="13">
        <f t="shared" si="2"/>
        <v>3</v>
      </c>
      <c r="F15" s="9" t="str">
        <f t="shared" si="3"/>
        <v>litre</v>
      </c>
      <c r="G15" s="9"/>
    </row>
    <row r="16" spans="1:7" ht="13" x14ac:dyDescent="0.15">
      <c r="A16" s="12"/>
      <c r="B16" s="12" t="s">
        <v>47</v>
      </c>
      <c r="C16" s="9">
        <v>1.2500000000000001E-2</v>
      </c>
      <c r="D16" s="9" t="s">
        <v>42</v>
      </c>
      <c r="E16" s="13">
        <f t="shared" si="2"/>
        <v>0.25</v>
      </c>
      <c r="F16" s="9" t="str">
        <f t="shared" si="3"/>
        <v>kg</v>
      </c>
      <c r="G16" s="9"/>
    </row>
    <row r="17" spans="1:7" ht="13" x14ac:dyDescent="0.15">
      <c r="A17" s="15"/>
      <c r="B17" s="14"/>
      <c r="C17" s="9"/>
      <c r="D17" s="9"/>
      <c r="E17" s="13"/>
      <c r="F17" s="9"/>
      <c r="G17" s="9"/>
    </row>
    <row r="18" spans="1:7" ht="13" x14ac:dyDescent="0.15">
      <c r="A18" s="10" t="s">
        <v>53</v>
      </c>
      <c r="B18" s="12" t="s">
        <v>54</v>
      </c>
      <c r="C18" s="9">
        <v>0.08</v>
      </c>
      <c r="D18" s="9" t="s">
        <v>42</v>
      </c>
      <c r="E18" s="13">
        <f t="shared" ref="E18:E24" si="4">$E$1*C18</f>
        <v>1.6</v>
      </c>
      <c r="F18" s="9" t="str">
        <f t="shared" ref="F18:F24" si="5">D18</f>
        <v>kg</v>
      </c>
      <c r="G18" s="9" t="s">
        <v>55</v>
      </c>
    </row>
    <row r="19" spans="1:7" ht="13" x14ac:dyDescent="0.15">
      <c r="A19" s="12"/>
      <c r="B19" s="12" t="s">
        <v>56</v>
      </c>
      <c r="C19" s="9">
        <v>0.08</v>
      </c>
      <c r="D19" s="9" t="s">
        <v>57</v>
      </c>
      <c r="E19" s="13">
        <f t="shared" si="4"/>
        <v>1.6</v>
      </c>
      <c r="F19" s="9" t="str">
        <f t="shared" si="5"/>
        <v>cube</v>
      </c>
      <c r="G19" s="9" t="s">
        <v>58</v>
      </c>
    </row>
    <row r="20" spans="1:7" ht="13" x14ac:dyDescent="0.15">
      <c r="A20" s="12"/>
      <c r="B20" s="12" t="s">
        <v>59</v>
      </c>
      <c r="C20" s="9">
        <v>0.308</v>
      </c>
      <c r="D20" s="9" t="s">
        <v>60</v>
      </c>
      <c r="E20" s="13">
        <f t="shared" si="4"/>
        <v>6.16</v>
      </c>
      <c r="F20" s="9" t="str">
        <f t="shared" si="5"/>
        <v>cc</v>
      </c>
      <c r="G20" s="9" t="s">
        <v>69</v>
      </c>
    </row>
    <row r="21" spans="1:7" ht="13" x14ac:dyDescent="0.15">
      <c r="A21" s="12"/>
      <c r="B21" s="12" t="s">
        <v>70</v>
      </c>
      <c r="C21" s="9">
        <f>1/13</f>
        <v>7.6923076923076927E-2</v>
      </c>
      <c r="D21" s="9" t="s">
        <v>60</v>
      </c>
      <c r="E21" s="13">
        <f t="shared" si="4"/>
        <v>1.5384615384615385</v>
      </c>
      <c r="F21" s="9" t="str">
        <f t="shared" si="5"/>
        <v>cc</v>
      </c>
      <c r="G21" s="9" t="s">
        <v>71</v>
      </c>
    </row>
    <row r="22" spans="1:7" ht="13" x14ac:dyDescent="0.15">
      <c r="A22" s="12"/>
      <c r="B22" s="12" t="s">
        <v>46</v>
      </c>
      <c r="C22" s="9">
        <f>0.15/13</f>
        <v>1.1538461538461537E-2</v>
      </c>
      <c r="D22" s="9" t="s">
        <v>42</v>
      </c>
      <c r="E22" s="13">
        <f t="shared" si="4"/>
        <v>0.23076923076923075</v>
      </c>
      <c r="F22" s="9" t="str">
        <f t="shared" si="5"/>
        <v>kg</v>
      </c>
      <c r="G22" s="9" t="s">
        <v>72</v>
      </c>
    </row>
    <row r="23" spans="1:7" ht="13" x14ac:dyDescent="0.15">
      <c r="A23" s="12"/>
      <c r="B23" s="12" t="s">
        <v>73</v>
      </c>
      <c r="C23" s="9">
        <f>1/13</f>
        <v>7.6923076923076927E-2</v>
      </c>
      <c r="D23" s="9" t="s">
        <v>74</v>
      </c>
      <c r="E23" s="13">
        <f t="shared" si="4"/>
        <v>1.5384615384615385</v>
      </c>
      <c r="F23" s="9" t="str">
        <f t="shared" si="5"/>
        <v>pc</v>
      </c>
      <c r="G23" s="9" t="s">
        <v>75</v>
      </c>
    </row>
    <row r="24" spans="1:7" ht="13" x14ac:dyDescent="0.15">
      <c r="A24" s="12"/>
      <c r="B24" s="12" t="s">
        <v>43</v>
      </c>
      <c r="C24" s="9">
        <v>0.04</v>
      </c>
      <c r="D24" s="9" t="s">
        <v>44</v>
      </c>
      <c r="E24" s="13">
        <f t="shared" si="4"/>
        <v>0.8</v>
      </c>
      <c r="F24" s="9" t="str">
        <f t="shared" si="5"/>
        <v>litre</v>
      </c>
      <c r="G24" s="9" t="s">
        <v>76</v>
      </c>
    </row>
    <row r="25" spans="1:7" ht="13" x14ac:dyDescent="0.15">
      <c r="A25" s="14"/>
      <c r="B25" s="14"/>
      <c r="C25" s="9"/>
      <c r="D25" s="9"/>
      <c r="E25" s="13"/>
      <c r="F25" s="9"/>
      <c r="G25" s="9"/>
    </row>
    <row r="26" spans="1:7" ht="13" x14ac:dyDescent="0.15">
      <c r="A26" s="10" t="s">
        <v>77</v>
      </c>
      <c r="B26" s="12" t="s">
        <v>78</v>
      </c>
      <c r="C26" s="9">
        <f>0.5/4</f>
        <v>0.125</v>
      </c>
      <c r="D26" s="9" t="s">
        <v>42</v>
      </c>
      <c r="E26" s="13">
        <f>$E$1*C26</f>
        <v>2.5</v>
      </c>
      <c r="F26" s="9" t="str">
        <f>D26</f>
        <v>kg</v>
      </c>
      <c r="G26" s="9"/>
    </row>
    <row r="27" spans="1:7" ht="13" x14ac:dyDescent="0.15">
      <c r="A27" s="12"/>
      <c r="B27" s="12" t="s">
        <v>56</v>
      </c>
      <c r="C27" s="9">
        <f>0.02/4</f>
        <v>5.0000000000000001E-3</v>
      </c>
      <c r="D27" s="9" t="s">
        <v>42</v>
      </c>
      <c r="E27" s="13">
        <f>$E$1*C27</f>
        <v>0.1</v>
      </c>
      <c r="F27" s="9" t="str">
        <f>D27</f>
        <v>kg</v>
      </c>
      <c r="G27" s="9" t="s">
        <v>79</v>
      </c>
    </row>
    <row r="28" spans="1:7" ht="13" x14ac:dyDescent="0.15">
      <c r="A28" s="12"/>
      <c r="B28" s="12" t="s">
        <v>59</v>
      </c>
      <c r="C28" s="9">
        <v>0.308</v>
      </c>
      <c r="D28" s="9" t="s">
        <v>60</v>
      </c>
      <c r="E28" s="13" t="e">
        <f>#N/A</f>
        <v>#N/A</v>
      </c>
      <c r="F28" s="9" t="str">
        <f>D28</f>
        <v>cc</v>
      </c>
      <c r="G28" s="9"/>
    </row>
    <row r="29" spans="1:7" ht="13" x14ac:dyDescent="0.15">
      <c r="A29" s="12"/>
      <c r="B29" s="12" t="s">
        <v>80</v>
      </c>
      <c r="C29" s="9">
        <f>0.35/4</f>
        <v>8.7499999999999994E-2</v>
      </c>
      <c r="D29" s="9" t="s">
        <v>44</v>
      </c>
      <c r="E29" s="13" t="e">
        <f>#N/A</f>
        <v>#N/A</v>
      </c>
      <c r="F29" s="9" t="str">
        <f>D29</f>
        <v>litre</v>
      </c>
      <c r="G29" s="9"/>
    </row>
    <row r="30" spans="1:7" ht="13" x14ac:dyDescent="0.15">
      <c r="A30" s="14"/>
      <c r="B30" s="14"/>
      <c r="C30" s="9"/>
      <c r="D30" s="9"/>
      <c r="E30" s="13"/>
      <c r="F30" s="9"/>
      <c r="G30" s="9"/>
    </row>
    <row r="31" spans="1:7" ht="13" x14ac:dyDescent="0.15">
      <c r="A31" s="10" t="s">
        <v>81</v>
      </c>
      <c r="B31" s="12" t="s">
        <v>54</v>
      </c>
      <c r="C31" s="9">
        <f>0.3/8</f>
        <v>3.7499999999999999E-2</v>
      </c>
      <c r="D31" s="9" t="s">
        <v>42</v>
      </c>
      <c r="E31" s="13">
        <f t="shared" ref="E31:E37" si="6">$E$1*C31</f>
        <v>0.75</v>
      </c>
      <c r="F31" s="9" t="str">
        <f t="shared" ref="F31:F37" si="7">D31</f>
        <v>kg</v>
      </c>
      <c r="G31" s="17"/>
    </row>
    <row r="32" spans="1:7" ht="13" x14ac:dyDescent="0.15">
      <c r="A32" s="10"/>
      <c r="B32" s="12" t="s">
        <v>82</v>
      </c>
      <c r="C32" s="9">
        <f>3/8</f>
        <v>0.375</v>
      </c>
      <c r="D32" s="9" t="s">
        <v>73</v>
      </c>
      <c r="E32" s="13">
        <f t="shared" si="6"/>
        <v>7.5</v>
      </c>
      <c r="F32" s="9" t="str">
        <f t="shared" si="7"/>
        <v>oeuf</v>
      </c>
      <c r="G32" s="17"/>
    </row>
    <row r="33" spans="1:7" ht="13" x14ac:dyDescent="0.15">
      <c r="A33" s="10"/>
      <c r="B33" s="12" t="s">
        <v>46</v>
      </c>
      <c r="C33" s="9">
        <f>0.03/8</f>
        <v>3.7499999999999999E-3</v>
      </c>
      <c r="D33" s="9" t="s">
        <v>42</v>
      </c>
      <c r="E33" s="13">
        <f t="shared" si="6"/>
        <v>7.4999999999999997E-2</v>
      </c>
      <c r="F33" s="9" t="str">
        <f t="shared" si="7"/>
        <v>kg</v>
      </c>
      <c r="G33" s="17"/>
    </row>
    <row r="34" spans="1:7" ht="13" x14ac:dyDescent="0.15">
      <c r="A34" s="10"/>
      <c r="B34" s="12" t="s">
        <v>43</v>
      </c>
      <c r="C34" s="9">
        <v>0.3</v>
      </c>
      <c r="D34" s="9" t="s">
        <v>44</v>
      </c>
      <c r="E34" s="13">
        <f t="shared" si="6"/>
        <v>6</v>
      </c>
      <c r="F34" s="9" t="str">
        <f t="shared" si="7"/>
        <v>litre</v>
      </c>
      <c r="G34" s="17"/>
    </row>
    <row r="35" spans="1:7" ht="13" x14ac:dyDescent="0.15">
      <c r="A35" s="10"/>
      <c r="B35" s="12" t="s">
        <v>83</v>
      </c>
      <c r="C35" s="9">
        <f>0.5/8</f>
        <v>6.25E-2</v>
      </c>
      <c r="D35" s="9" t="s">
        <v>74</v>
      </c>
      <c r="E35" s="13">
        <f t="shared" si="6"/>
        <v>1.25</v>
      </c>
      <c r="F35" s="9" t="str">
        <f t="shared" si="7"/>
        <v>pc</v>
      </c>
      <c r="G35" s="17"/>
    </row>
    <row r="36" spans="1:7" ht="13" x14ac:dyDescent="0.15">
      <c r="A36" s="10"/>
      <c r="B36" s="12" t="s">
        <v>70</v>
      </c>
      <c r="C36" s="9">
        <f>0.09/8</f>
        <v>1.125E-2</v>
      </c>
      <c r="D36" s="9" t="s">
        <v>42</v>
      </c>
      <c r="E36" s="13">
        <f t="shared" si="6"/>
        <v>0.22499999999999998</v>
      </c>
      <c r="F36" s="9" t="str">
        <f t="shared" si="7"/>
        <v>kg</v>
      </c>
      <c r="G36" s="17"/>
    </row>
    <row r="37" spans="1:7" ht="13" x14ac:dyDescent="0.15">
      <c r="A37" s="10"/>
      <c r="B37" s="12" t="s">
        <v>84</v>
      </c>
      <c r="C37" s="9">
        <f>1/8</f>
        <v>0.125</v>
      </c>
      <c r="D37" s="9" t="s">
        <v>74</v>
      </c>
      <c r="E37" s="13">
        <f t="shared" si="6"/>
        <v>2.5</v>
      </c>
      <c r="F37" s="9" t="str">
        <f t="shared" si="7"/>
        <v>pc</v>
      </c>
      <c r="G37" s="18" t="s">
        <v>85</v>
      </c>
    </row>
  </sheetData>
  <mergeCells count="3">
    <mergeCell ref="B1:D1"/>
    <mergeCell ref="C2:D2"/>
    <mergeCell ref="A3:A7"/>
  </mergeCells>
  <phoneticPr fontId="10" type="noConversion"/>
  <pageMargins left="0.78740149736404419" right="0.78740149736404419" top="0.78740149736404419" bottom="0.78740149736404419" header="0.39370083808898926" footer="0.39370083808898926"/>
  <pageSetup paperSize="9" orientation="landscape" useFirstPageNumber="1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workbookViewId="0">
      <selection activeCell="G20" sqref="G20"/>
    </sheetView>
  </sheetViews>
  <sheetFormatPr baseColWidth="10" defaultColWidth="10.33203125" defaultRowHeight="20" customHeight="1" x14ac:dyDescent="0.15"/>
  <cols>
    <col min="1" max="1" width="20" style="1" customWidth="1"/>
    <col min="2" max="2" width="25.83203125" style="1" customWidth="1"/>
    <col min="3" max="3" width="6.33203125" style="1" customWidth="1"/>
    <col min="4" max="4" width="4.6640625" style="1" customWidth="1"/>
    <col min="5" max="5" width="6.1640625" style="1" customWidth="1"/>
    <col min="6" max="6" width="5.5" style="1" customWidth="1"/>
    <col min="7" max="7" width="33.83203125" style="1" customWidth="1"/>
    <col min="8" max="16384" width="10.33203125" style="1"/>
  </cols>
  <sheetData>
    <row r="1" spans="1:7" ht="13" x14ac:dyDescent="0.15">
      <c r="A1" s="62"/>
      <c r="B1" s="61"/>
      <c r="C1" s="9"/>
      <c r="D1" s="9"/>
      <c r="E1" s="13"/>
      <c r="F1" s="9"/>
      <c r="G1" s="14"/>
    </row>
    <row r="2" spans="1:7" ht="14" x14ac:dyDescent="0.15">
      <c r="A2" s="48" t="s">
        <v>427</v>
      </c>
      <c r="B2" s="61"/>
      <c r="C2" s="9"/>
      <c r="D2" s="9"/>
      <c r="E2" s="13"/>
      <c r="F2" s="9"/>
      <c r="G2" s="14"/>
    </row>
    <row r="3" spans="1:7" ht="14" x14ac:dyDescent="0.15">
      <c r="A3" s="41" t="s">
        <v>426</v>
      </c>
      <c r="B3" s="61"/>
      <c r="C3" s="9"/>
      <c r="D3" s="9"/>
      <c r="E3" s="13"/>
      <c r="F3" s="9"/>
      <c r="G3" s="9"/>
    </row>
    <row r="4" spans="1:7" ht="14" x14ac:dyDescent="0.15">
      <c r="A4" s="41"/>
      <c r="B4" s="61"/>
      <c r="C4" s="9"/>
      <c r="D4" s="9"/>
      <c r="E4" s="13"/>
      <c r="F4" s="9"/>
      <c r="G4" s="9"/>
    </row>
    <row r="5" spans="1:7" ht="18" x14ac:dyDescent="0.15">
      <c r="A5" s="15"/>
      <c r="B5" s="14"/>
      <c r="C5" s="9"/>
      <c r="D5" s="56" t="s">
        <v>429</v>
      </c>
      <c r="E5" s="66">
        <v>5</v>
      </c>
      <c r="F5" s="9"/>
      <c r="G5" s="9"/>
    </row>
    <row r="6" spans="1:7" ht="13" x14ac:dyDescent="0.15">
      <c r="A6" s="54" t="s">
        <v>419</v>
      </c>
      <c r="B6" s="51" t="s">
        <v>420</v>
      </c>
      <c r="C6" s="52">
        <v>0.5</v>
      </c>
      <c r="D6" s="52" t="s">
        <v>42</v>
      </c>
      <c r="E6" s="53">
        <f>$E$5*C6</f>
        <v>2.5</v>
      </c>
      <c r="F6" s="9" t="str">
        <f t="shared" ref="F6:F10" si="0">D6</f>
        <v>kg</v>
      </c>
      <c r="G6" s="52"/>
    </row>
    <row r="7" spans="1:7" ht="13" x14ac:dyDescent="0.15">
      <c r="A7" s="47"/>
      <c r="B7" s="45" t="s">
        <v>59</v>
      </c>
      <c r="C7" s="46">
        <v>10</v>
      </c>
      <c r="D7" s="46" t="s">
        <v>421</v>
      </c>
      <c r="E7" s="53">
        <f t="shared" ref="E7:E10" si="1">$E$5*C7</f>
        <v>50</v>
      </c>
      <c r="F7" s="9" t="str">
        <f t="shared" si="0"/>
        <v>g</v>
      </c>
      <c r="G7" s="46" t="s">
        <v>422</v>
      </c>
    </row>
    <row r="8" spans="1:7" ht="13" x14ac:dyDescent="0.15">
      <c r="A8" s="47"/>
      <c r="B8" s="45" t="s">
        <v>56</v>
      </c>
      <c r="C8" s="46">
        <v>20</v>
      </c>
      <c r="D8" s="46" t="s">
        <v>421</v>
      </c>
      <c r="E8" s="53">
        <f t="shared" si="1"/>
        <v>100</v>
      </c>
      <c r="F8" s="9" t="str">
        <f t="shared" si="0"/>
        <v>g</v>
      </c>
      <c r="G8" s="46"/>
    </row>
    <row r="9" spans="1:7" ht="13" x14ac:dyDescent="0.15">
      <c r="A9" s="47"/>
      <c r="B9" s="45" t="s">
        <v>423</v>
      </c>
      <c r="C9" s="46">
        <v>10</v>
      </c>
      <c r="D9" s="46" t="s">
        <v>421</v>
      </c>
      <c r="E9" s="53">
        <f t="shared" si="1"/>
        <v>50</v>
      </c>
      <c r="F9" s="9" t="str">
        <f t="shared" si="0"/>
        <v>g</v>
      </c>
      <c r="G9" s="46" t="s">
        <v>456</v>
      </c>
    </row>
    <row r="10" spans="1:7" ht="13" x14ac:dyDescent="0.15">
      <c r="A10" s="55"/>
      <c r="B10" s="45" t="s">
        <v>424</v>
      </c>
      <c r="C10" s="46">
        <v>3</v>
      </c>
      <c r="D10" s="46" t="s">
        <v>163</v>
      </c>
      <c r="E10" s="53">
        <f t="shared" si="1"/>
        <v>15</v>
      </c>
      <c r="F10" s="9" t="str">
        <f t="shared" si="0"/>
        <v>dl</v>
      </c>
      <c r="G10" s="46" t="s">
        <v>425</v>
      </c>
    </row>
    <row r="11" spans="1:7" ht="13" x14ac:dyDescent="0.15">
      <c r="A11" s="59"/>
      <c r="B11" s="60"/>
      <c r="C11" s="57"/>
      <c r="D11" s="57"/>
      <c r="E11" s="58"/>
      <c r="F11" s="9"/>
      <c r="G11" s="57"/>
    </row>
    <row r="12" spans="1:7" ht="18" x14ac:dyDescent="0.15">
      <c r="A12" s="15"/>
      <c r="B12" s="14"/>
      <c r="C12" s="9"/>
      <c r="D12" s="63" t="s">
        <v>429</v>
      </c>
      <c r="E12" s="67">
        <v>5</v>
      </c>
      <c r="F12" s="9"/>
      <c r="G12" s="9"/>
    </row>
    <row r="13" spans="1:7" ht="13" x14ac:dyDescent="0.15">
      <c r="A13" s="10" t="s">
        <v>428</v>
      </c>
      <c r="B13" s="12" t="s">
        <v>54</v>
      </c>
      <c r="C13" s="9">
        <v>1</v>
      </c>
      <c r="D13" s="9" t="s">
        <v>42</v>
      </c>
      <c r="E13" s="13">
        <f>$E$12*C13</f>
        <v>5</v>
      </c>
      <c r="F13" s="9" t="str">
        <f t="shared" ref="F13:F19" si="2">D13</f>
        <v>kg</v>
      </c>
      <c r="G13" s="9" t="s">
        <v>55</v>
      </c>
    </row>
    <row r="14" spans="1:7" ht="13" x14ac:dyDescent="0.15">
      <c r="A14" s="12"/>
      <c r="B14" s="12" t="s">
        <v>56</v>
      </c>
      <c r="C14" s="9">
        <v>1</v>
      </c>
      <c r="D14" s="9" t="s">
        <v>57</v>
      </c>
      <c r="E14" s="13">
        <f t="shared" ref="E14:E19" si="3">$E$12*C14</f>
        <v>5</v>
      </c>
      <c r="F14" s="9" t="str">
        <f t="shared" si="2"/>
        <v>cube</v>
      </c>
      <c r="G14" s="9"/>
    </row>
    <row r="15" spans="1:7" ht="13" x14ac:dyDescent="0.15">
      <c r="A15" s="10" t="s">
        <v>458</v>
      </c>
      <c r="B15" s="12" t="s">
        <v>59</v>
      </c>
      <c r="C15" s="9">
        <v>4</v>
      </c>
      <c r="D15" s="9" t="s">
        <v>60</v>
      </c>
      <c r="E15" s="13">
        <f t="shared" si="3"/>
        <v>20</v>
      </c>
      <c r="F15" s="9" t="str">
        <f t="shared" si="2"/>
        <v>cc</v>
      </c>
      <c r="G15" s="9"/>
    </row>
    <row r="16" spans="1:7" ht="13" x14ac:dyDescent="0.15">
      <c r="A16" s="12"/>
      <c r="B16" s="12" t="s">
        <v>70</v>
      </c>
      <c r="C16" s="9">
        <v>1</v>
      </c>
      <c r="D16" s="9" t="s">
        <v>267</v>
      </c>
      <c r="E16" s="13">
        <f t="shared" si="3"/>
        <v>5</v>
      </c>
      <c r="F16" s="9" t="str">
        <f t="shared" si="2"/>
        <v>cs</v>
      </c>
      <c r="G16" s="9"/>
    </row>
    <row r="17" spans="1:8" ht="13" x14ac:dyDescent="0.15">
      <c r="A17" s="12"/>
      <c r="B17" s="12" t="s">
        <v>46</v>
      </c>
      <c r="C17" s="9">
        <v>0.15</v>
      </c>
      <c r="D17" s="9" t="s">
        <v>42</v>
      </c>
      <c r="E17" s="13">
        <f t="shared" si="3"/>
        <v>0.75</v>
      </c>
      <c r="F17" s="9" t="str">
        <f t="shared" si="2"/>
        <v>kg</v>
      </c>
      <c r="G17" s="9"/>
    </row>
    <row r="18" spans="1:8" ht="13" x14ac:dyDescent="0.15">
      <c r="A18" s="12"/>
      <c r="B18" s="12" t="s">
        <v>73</v>
      </c>
      <c r="C18" s="9">
        <v>1</v>
      </c>
      <c r="D18" s="9" t="s">
        <v>74</v>
      </c>
      <c r="E18" s="13">
        <f t="shared" si="3"/>
        <v>5</v>
      </c>
      <c r="F18" s="9" t="str">
        <f t="shared" si="2"/>
        <v>pc</v>
      </c>
      <c r="G18" s="9" t="s">
        <v>457</v>
      </c>
    </row>
    <row r="19" spans="1:8" ht="13" x14ac:dyDescent="0.15">
      <c r="A19" s="12"/>
      <c r="B19" s="12" t="s">
        <v>43</v>
      </c>
      <c r="C19" s="9">
        <v>0.55000000000000004</v>
      </c>
      <c r="D19" s="9" t="s">
        <v>44</v>
      </c>
      <c r="E19" s="13">
        <f t="shared" si="3"/>
        <v>2.75</v>
      </c>
      <c r="F19" s="9" t="str">
        <f t="shared" si="2"/>
        <v>litre</v>
      </c>
      <c r="G19" s="9"/>
    </row>
    <row r="20" spans="1:8" ht="13" x14ac:dyDescent="0.15">
      <c r="A20" s="14"/>
      <c r="B20" s="14"/>
      <c r="C20" s="9"/>
      <c r="D20" s="9"/>
      <c r="E20" s="13"/>
      <c r="F20" s="9"/>
      <c r="G20" s="9"/>
    </row>
    <row r="21" spans="1:8" ht="20" customHeight="1" x14ac:dyDescent="0.2">
      <c r="A21" s="50"/>
      <c r="B21" s="42"/>
      <c r="C21" s="42"/>
      <c r="D21" s="42"/>
      <c r="E21" s="42"/>
      <c r="F21" s="42"/>
      <c r="G21" s="42"/>
      <c r="H21" s="29"/>
    </row>
    <row r="22" spans="1:8" ht="20" customHeight="1" x14ac:dyDescent="0.25">
      <c r="A22" s="49" t="s">
        <v>430</v>
      </c>
      <c r="B22" s="49"/>
      <c r="C22" s="42"/>
      <c r="D22" s="42"/>
      <c r="E22" s="64">
        <v>2</v>
      </c>
      <c r="F22" s="29" t="s">
        <v>429</v>
      </c>
      <c r="G22" s="42"/>
      <c r="H22" s="29"/>
    </row>
    <row r="23" spans="1:8" ht="20" customHeight="1" x14ac:dyDescent="0.2">
      <c r="A23" s="32"/>
      <c r="B23" s="32" t="s">
        <v>54</v>
      </c>
      <c r="C23" s="29">
        <v>1</v>
      </c>
      <c r="D23" s="29" t="s">
        <v>42</v>
      </c>
      <c r="E23" s="32">
        <f>C23*$E$22</f>
        <v>2</v>
      </c>
      <c r="F23" s="29" t="s">
        <v>42</v>
      </c>
      <c r="G23" s="42"/>
      <c r="H23" s="42"/>
    </row>
    <row r="24" spans="1:8" ht="20" customHeight="1" x14ac:dyDescent="0.2">
      <c r="A24" s="32"/>
      <c r="B24" s="32" t="s">
        <v>56</v>
      </c>
      <c r="C24" s="29">
        <v>1</v>
      </c>
      <c r="D24" s="29" t="s">
        <v>57</v>
      </c>
      <c r="E24" s="32">
        <f t="shared" ref="E24:E30" si="4">C24*$E$22</f>
        <v>2</v>
      </c>
      <c r="F24" s="29" t="s">
        <v>57</v>
      </c>
      <c r="G24" s="42"/>
      <c r="H24" s="29"/>
    </row>
    <row r="25" spans="1:8" ht="20" customHeight="1" x14ac:dyDescent="0.2">
      <c r="A25" s="32"/>
      <c r="B25" s="32" t="s">
        <v>59</v>
      </c>
      <c r="C25" s="29">
        <v>20</v>
      </c>
      <c r="D25" s="29" t="s">
        <v>421</v>
      </c>
      <c r="E25" s="32">
        <f t="shared" si="4"/>
        <v>40</v>
      </c>
      <c r="F25" s="29" t="s">
        <v>421</v>
      </c>
      <c r="G25" s="42"/>
      <c r="H25" s="29"/>
    </row>
    <row r="26" spans="1:8" ht="20" customHeight="1" x14ac:dyDescent="0.2">
      <c r="A26" s="32"/>
      <c r="B26" s="32" t="s">
        <v>70</v>
      </c>
      <c r="C26" s="29">
        <v>100</v>
      </c>
      <c r="D26" s="29" t="s">
        <v>421</v>
      </c>
      <c r="E26" s="32">
        <f t="shared" si="4"/>
        <v>200</v>
      </c>
      <c r="F26" s="29" t="s">
        <v>421</v>
      </c>
      <c r="G26" s="42"/>
      <c r="H26" s="42"/>
    </row>
    <row r="27" spans="1:8" ht="20" customHeight="1" x14ac:dyDescent="0.2">
      <c r="A27" s="32"/>
      <c r="B27" s="32" t="s">
        <v>46</v>
      </c>
      <c r="C27" s="29">
        <v>100</v>
      </c>
      <c r="D27" s="29" t="s">
        <v>421</v>
      </c>
      <c r="E27" s="32">
        <f t="shared" si="4"/>
        <v>200</v>
      </c>
      <c r="F27" s="29" t="s">
        <v>421</v>
      </c>
      <c r="G27" s="42"/>
      <c r="H27" s="29"/>
    </row>
    <row r="28" spans="1:8" ht="20" customHeight="1" x14ac:dyDescent="0.15">
      <c r="A28" s="32"/>
      <c r="B28" s="32" t="s">
        <v>431</v>
      </c>
      <c r="C28" s="29">
        <v>3.2</v>
      </c>
      <c r="D28" s="29" t="s">
        <v>74</v>
      </c>
      <c r="E28" s="32">
        <f t="shared" si="4"/>
        <v>6.4</v>
      </c>
      <c r="F28" s="29" t="s">
        <v>74</v>
      </c>
      <c r="G28" s="29" t="s">
        <v>432</v>
      </c>
      <c r="H28" s="29"/>
    </row>
    <row r="29" spans="1:8" ht="20" customHeight="1" x14ac:dyDescent="0.2">
      <c r="A29" s="32"/>
      <c r="B29" s="32" t="s">
        <v>43</v>
      </c>
      <c r="C29" s="29">
        <v>0.5</v>
      </c>
      <c r="D29" s="29" t="s">
        <v>44</v>
      </c>
      <c r="E29" s="32">
        <f t="shared" si="4"/>
        <v>1</v>
      </c>
      <c r="F29" s="29" t="s">
        <v>44</v>
      </c>
      <c r="G29" s="42"/>
      <c r="H29" s="42"/>
    </row>
    <row r="30" spans="1:8" ht="20" customHeight="1" x14ac:dyDescent="0.15">
      <c r="A30" s="32"/>
      <c r="B30" s="32" t="s">
        <v>433</v>
      </c>
      <c r="C30" s="29">
        <v>200</v>
      </c>
      <c r="D30" s="29" t="s">
        <v>421</v>
      </c>
      <c r="E30" s="32">
        <f t="shared" si="4"/>
        <v>400</v>
      </c>
      <c r="F30" s="29" t="s">
        <v>421</v>
      </c>
      <c r="G30" s="29" t="s">
        <v>434</v>
      </c>
      <c r="H30" s="29"/>
    </row>
    <row r="31" spans="1:8" ht="20" customHeight="1" x14ac:dyDescent="0.2">
      <c r="A31" s="50"/>
      <c r="B31" s="42"/>
      <c r="C31" s="42"/>
      <c r="D31" s="42"/>
      <c r="E31" s="42"/>
      <c r="F31" s="42"/>
      <c r="G31" s="42"/>
      <c r="H31" s="29"/>
    </row>
    <row r="32" spans="1:8" ht="20" customHeight="1" x14ac:dyDescent="0.25">
      <c r="A32" s="49" t="s">
        <v>435</v>
      </c>
      <c r="B32" s="49"/>
      <c r="C32" s="29" t="s">
        <v>436</v>
      </c>
      <c r="D32" s="42"/>
      <c r="E32" s="64">
        <v>4</v>
      </c>
      <c r="F32" s="29" t="s">
        <v>429</v>
      </c>
      <c r="G32" s="42"/>
      <c r="H32" s="42"/>
    </row>
    <row r="33" spans="1:8" ht="20" customHeight="1" x14ac:dyDescent="0.2">
      <c r="A33" s="32"/>
      <c r="B33" s="32" t="s">
        <v>54</v>
      </c>
      <c r="C33" s="29">
        <v>0.5</v>
      </c>
      <c r="D33" s="29" t="s">
        <v>42</v>
      </c>
      <c r="E33" s="32">
        <f>C33*$E$32</f>
        <v>2</v>
      </c>
      <c r="F33" s="29" t="s">
        <v>42</v>
      </c>
      <c r="G33" s="42"/>
      <c r="H33" s="29"/>
    </row>
    <row r="34" spans="1:8" ht="20" customHeight="1" x14ac:dyDescent="0.2">
      <c r="A34" s="32"/>
      <c r="B34" s="32" t="s">
        <v>56</v>
      </c>
      <c r="C34" s="29">
        <v>0.5</v>
      </c>
      <c r="D34" s="29" t="s">
        <v>57</v>
      </c>
      <c r="E34" s="32">
        <f t="shared" ref="E34:E41" si="5">C34*$E$32</f>
        <v>2</v>
      </c>
      <c r="F34" s="29" t="s">
        <v>57</v>
      </c>
      <c r="G34" s="42"/>
      <c r="H34" s="29"/>
    </row>
    <row r="35" spans="1:8" ht="20" customHeight="1" x14ac:dyDescent="0.2">
      <c r="A35" s="32"/>
      <c r="B35" s="32" t="s">
        <v>59</v>
      </c>
      <c r="C35" s="29">
        <v>10</v>
      </c>
      <c r="D35" s="29" t="s">
        <v>421</v>
      </c>
      <c r="E35" s="32">
        <f t="shared" si="5"/>
        <v>40</v>
      </c>
      <c r="F35" s="29" t="s">
        <v>421</v>
      </c>
      <c r="G35" s="42"/>
      <c r="H35" s="42"/>
    </row>
    <row r="36" spans="1:8" ht="20" customHeight="1" x14ac:dyDescent="0.2">
      <c r="A36" s="32"/>
      <c r="B36" s="32" t="s">
        <v>70</v>
      </c>
      <c r="C36" s="29">
        <v>5</v>
      </c>
      <c r="D36" s="29" t="s">
        <v>421</v>
      </c>
      <c r="E36" s="32">
        <f t="shared" si="5"/>
        <v>20</v>
      </c>
      <c r="F36" s="29" t="s">
        <v>421</v>
      </c>
      <c r="G36" s="42"/>
      <c r="H36" s="29"/>
    </row>
    <row r="37" spans="1:8" ht="20" customHeight="1" x14ac:dyDescent="0.2">
      <c r="A37" s="32"/>
      <c r="B37" s="32" t="s">
        <v>46</v>
      </c>
      <c r="C37" s="29">
        <v>75</v>
      </c>
      <c r="D37" s="29" t="s">
        <v>421</v>
      </c>
      <c r="E37" s="32">
        <f t="shared" si="5"/>
        <v>300</v>
      </c>
      <c r="F37" s="29" t="s">
        <v>421</v>
      </c>
      <c r="G37" s="42"/>
      <c r="H37" s="29"/>
    </row>
    <row r="38" spans="1:8" ht="20" customHeight="1" x14ac:dyDescent="0.15">
      <c r="A38" s="32"/>
      <c r="B38" s="32" t="s">
        <v>437</v>
      </c>
      <c r="C38" s="29">
        <v>1</v>
      </c>
      <c r="D38" s="29" t="s">
        <v>74</v>
      </c>
      <c r="E38" s="32">
        <f t="shared" si="5"/>
        <v>4</v>
      </c>
      <c r="F38" s="29" t="s">
        <v>74</v>
      </c>
      <c r="G38" s="29" t="s">
        <v>438</v>
      </c>
      <c r="H38" s="29"/>
    </row>
    <row r="39" spans="1:8" ht="20" customHeight="1" x14ac:dyDescent="0.2">
      <c r="A39" s="32"/>
      <c r="B39" s="32" t="s">
        <v>43</v>
      </c>
      <c r="C39" s="29">
        <v>0.27500000000000002</v>
      </c>
      <c r="D39" s="29" t="s">
        <v>44</v>
      </c>
      <c r="E39" s="32">
        <f t="shared" si="5"/>
        <v>1.1000000000000001</v>
      </c>
      <c r="F39" s="29" t="s">
        <v>44</v>
      </c>
      <c r="G39" s="42"/>
      <c r="H39" s="29"/>
    </row>
    <row r="40" spans="1:8" ht="20" customHeight="1" x14ac:dyDescent="0.2">
      <c r="A40" s="32"/>
      <c r="B40" s="32" t="s">
        <v>440</v>
      </c>
      <c r="C40" s="29">
        <v>100</v>
      </c>
      <c r="D40" s="29" t="s">
        <v>421</v>
      </c>
      <c r="E40" s="32">
        <f t="shared" si="5"/>
        <v>400</v>
      </c>
      <c r="F40" s="29" t="s">
        <v>421</v>
      </c>
      <c r="G40" s="42"/>
      <c r="H40" s="29"/>
    </row>
    <row r="41" spans="1:8" ht="20" customHeight="1" x14ac:dyDescent="0.2">
      <c r="A41" s="32"/>
      <c r="B41" s="32" t="s">
        <v>433</v>
      </c>
      <c r="C41" s="29">
        <v>40</v>
      </c>
      <c r="D41" s="29" t="s">
        <v>421</v>
      </c>
      <c r="E41" s="32">
        <f t="shared" si="5"/>
        <v>160</v>
      </c>
      <c r="F41" s="29" t="s">
        <v>421</v>
      </c>
      <c r="G41" s="42"/>
      <c r="H41" s="42"/>
    </row>
    <row r="42" spans="1:8" ht="20" customHeight="1" x14ac:dyDescent="0.2">
      <c r="A42" s="50"/>
      <c r="B42" s="42"/>
      <c r="C42" s="42"/>
      <c r="D42" s="42"/>
      <c r="E42" s="42"/>
      <c r="F42" s="42"/>
      <c r="G42" s="42"/>
      <c r="H42" s="42"/>
    </row>
    <row r="43" spans="1:8" ht="20" customHeight="1" x14ac:dyDescent="0.25">
      <c r="A43" s="65" t="s">
        <v>466</v>
      </c>
      <c r="B43" s="49"/>
      <c r="C43" s="42"/>
      <c r="D43" s="42"/>
      <c r="E43" s="64"/>
      <c r="F43" s="29"/>
      <c r="G43" s="42"/>
      <c r="H43" s="29"/>
    </row>
    <row r="44" spans="1:8" ht="20" customHeight="1" x14ac:dyDescent="0.2">
      <c r="A44" s="41" t="s">
        <v>459</v>
      </c>
      <c r="B44" s="32"/>
      <c r="C44" s="29"/>
      <c r="D44" s="29"/>
      <c r="E44" s="32"/>
      <c r="F44" s="29"/>
      <c r="G44" s="42"/>
      <c r="H44" s="29"/>
    </row>
    <row r="45" spans="1:8" ht="20" customHeight="1" x14ac:dyDescent="0.2">
      <c r="A45" s="41"/>
      <c r="B45" s="32"/>
      <c r="C45" s="29"/>
      <c r="D45" s="29"/>
      <c r="E45" s="64">
        <v>4</v>
      </c>
      <c r="F45" s="29" t="s">
        <v>429</v>
      </c>
      <c r="G45" s="29"/>
      <c r="H45" s="29"/>
    </row>
    <row r="46" spans="1:8" ht="20" customHeight="1" x14ac:dyDescent="0.2">
      <c r="A46" s="41"/>
      <c r="B46" s="32" t="s">
        <v>420</v>
      </c>
      <c r="C46" s="29">
        <v>240</v>
      </c>
      <c r="D46" s="29" t="s">
        <v>421</v>
      </c>
      <c r="E46" s="32">
        <f>C46*$E$45</f>
        <v>960</v>
      </c>
      <c r="F46" s="29" t="str">
        <f>D46</f>
        <v>g</v>
      </c>
      <c r="G46" s="42"/>
      <c r="H46" s="29"/>
    </row>
    <row r="47" spans="1:8" ht="20" customHeight="1" x14ac:dyDescent="0.2">
      <c r="A47" s="41"/>
      <c r="B47" s="32" t="s">
        <v>460</v>
      </c>
      <c r="C47" s="29">
        <v>1</v>
      </c>
      <c r="D47" s="29" t="s">
        <v>60</v>
      </c>
      <c r="E47" s="32">
        <f t="shared" ref="E47:E50" si="6">C47*$E$45</f>
        <v>4</v>
      </c>
      <c r="F47" s="29" t="str">
        <f t="shared" ref="F47:F50" si="7">D47</f>
        <v>cc</v>
      </c>
      <c r="G47" s="42"/>
      <c r="H47" s="29"/>
    </row>
    <row r="48" spans="1:8" ht="20" customHeight="1" x14ac:dyDescent="0.2">
      <c r="A48" s="41"/>
      <c r="B48" s="32" t="s">
        <v>462</v>
      </c>
      <c r="C48" s="29">
        <v>120</v>
      </c>
      <c r="D48" s="29" t="s">
        <v>421</v>
      </c>
      <c r="E48" s="32">
        <f t="shared" si="6"/>
        <v>480</v>
      </c>
      <c r="F48" s="29" t="str">
        <f t="shared" si="7"/>
        <v>g</v>
      </c>
      <c r="G48" s="42"/>
      <c r="H48" s="42"/>
    </row>
    <row r="49" spans="1:8" ht="20" customHeight="1" x14ac:dyDescent="0.2">
      <c r="A49" s="41"/>
      <c r="B49" s="32" t="s">
        <v>463</v>
      </c>
      <c r="C49" s="29">
        <v>1.2</v>
      </c>
      <c r="D49" s="29" t="s">
        <v>163</v>
      </c>
      <c r="E49" s="32">
        <f t="shared" si="6"/>
        <v>4.8</v>
      </c>
      <c r="F49" s="29" t="str">
        <f t="shared" si="7"/>
        <v>dl</v>
      </c>
      <c r="G49" s="42"/>
      <c r="H49" s="29"/>
    </row>
    <row r="50" spans="1:8" ht="20" customHeight="1" x14ac:dyDescent="0.25">
      <c r="A50" s="49"/>
      <c r="B50" s="43" t="s">
        <v>461</v>
      </c>
      <c r="C50" s="42">
        <v>1</v>
      </c>
      <c r="D50" s="42" t="s">
        <v>42</v>
      </c>
      <c r="E50" s="32">
        <f t="shared" si="6"/>
        <v>4</v>
      </c>
      <c r="F50" s="29" t="str">
        <f t="shared" si="7"/>
        <v>kg</v>
      </c>
      <c r="G50" s="42"/>
      <c r="H50" s="29"/>
    </row>
    <row r="51" spans="1:8" ht="20" customHeight="1" x14ac:dyDescent="0.2">
      <c r="A51" s="32"/>
      <c r="B51" s="32"/>
      <c r="C51" s="29"/>
      <c r="D51" s="29"/>
      <c r="E51" s="32"/>
      <c r="F51" s="29"/>
      <c r="G51" s="42"/>
      <c r="H51" s="42"/>
    </row>
    <row r="52" spans="1:8" ht="20" customHeight="1" x14ac:dyDescent="0.2">
      <c r="A52" s="32"/>
      <c r="B52" s="32"/>
      <c r="C52" s="29"/>
      <c r="D52" s="29"/>
      <c r="E52" s="32"/>
      <c r="F52" s="29"/>
      <c r="G52" s="32"/>
      <c r="H52" s="42"/>
    </row>
    <row r="53" spans="1:8" ht="20" customHeight="1" x14ac:dyDescent="0.25">
      <c r="A53" s="49" t="s">
        <v>464</v>
      </c>
      <c r="B53" s="49"/>
      <c r="C53" s="42"/>
      <c r="D53" s="42"/>
      <c r="E53" s="64">
        <v>3</v>
      </c>
      <c r="F53" s="29" t="s">
        <v>429</v>
      </c>
      <c r="G53" s="42"/>
      <c r="H53" s="41"/>
    </row>
    <row r="54" spans="1:8" ht="20" customHeight="1" x14ac:dyDescent="0.15">
      <c r="A54" s="32"/>
      <c r="B54" s="32" t="s">
        <v>420</v>
      </c>
      <c r="C54" s="29">
        <v>0.45</v>
      </c>
      <c r="D54" s="29" t="s">
        <v>42</v>
      </c>
      <c r="E54" s="32">
        <f>C54*$E$53</f>
        <v>1.35</v>
      </c>
      <c r="F54" s="29" t="s">
        <v>42</v>
      </c>
      <c r="G54" s="32" t="s">
        <v>453</v>
      </c>
      <c r="H54" s="41"/>
    </row>
    <row r="55" spans="1:8" ht="20" customHeight="1" x14ac:dyDescent="0.2">
      <c r="A55" s="32"/>
      <c r="B55" s="32" t="s">
        <v>46</v>
      </c>
      <c r="C55" s="29">
        <v>50</v>
      </c>
      <c r="D55" s="29" t="s">
        <v>421</v>
      </c>
      <c r="E55" s="32">
        <f t="shared" ref="E55:E59" si="8">C55*$E$53</f>
        <v>150</v>
      </c>
      <c r="F55" s="29" t="s">
        <v>421</v>
      </c>
      <c r="G55" s="42"/>
      <c r="H55" s="41"/>
    </row>
    <row r="56" spans="1:8" ht="20" customHeight="1" x14ac:dyDescent="0.2">
      <c r="A56" s="32"/>
      <c r="B56" s="32" t="s">
        <v>70</v>
      </c>
      <c r="C56" s="29">
        <v>50</v>
      </c>
      <c r="D56" s="29" t="s">
        <v>421</v>
      </c>
      <c r="E56" s="32">
        <f t="shared" si="8"/>
        <v>150</v>
      </c>
      <c r="F56" s="29" t="s">
        <v>421</v>
      </c>
      <c r="G56" s="42"/>
      <c r="H56" s="41"/>
    </row>
    <row r="57" spans="1:8" ht="20" customHeight="1" x14ac:dyDescent="0.2">
      <c r="A57" s="32"/>
      <c r="B57" s="32" t="s">
        <v>59</v>
      </c>
      <c r="C57" s="29">
        <v>10</v>
      </c>
      <c r="D57" s="29" t="s">
        <v>421</v>
      </c>
      <c r="E57" s="32">
        <f t="shared" si="8"/>
        <v>30</v>
      </c>
      <c r="F57" s="29" t="s">
        <v>421</v>
      </c>
      <c r="G57" s="42"/>
      <c r="H57" s="41"/>
    </row>
    <row r="58" spans="1:8" ht="20" customHeight="1" x14ac:dyDescent="0.2">
      <c r="A58" s="32"/>
      <c r="B58" s="32" t="s">
        <v>454</v>
      </c>
      <c r="C58" s="29">
        <v>1</v>
      </c>
      <c r="D58" s="29" t="s">
        <v>74</v>
      </c>
      <c r="E58" s="32">
        <f t="shared" si="8"/>
        <v>3</v>
      </c>
      <c r="F58" s="29" t="s">
        <v>74</v>
      </c>
      <c r="G58" s="42"/>
      <c r="H58" s="42"/>
    </row>
    <row r="59" spans="1:8" ht="20" customHeight="1" x14ac:dyDescent="0.2">
      <c r="A59" s="32"/>
      <c r="B59" s="32" t="s">
        <v>43</v>
      </c>
      <c r="C59" s="29">
        <v>0.5</v>
      </c>
      <c r="D59" s="29" t="s">
        <v>44</v>
      </c>
      <c r="E59" s="32">
        <f t="shared" si="8"/>
        <v>1.5</v>
      </c>
      <c r="F59" s="29" t="s">
        <v>44</v>
      </c>
      <c r="G59" s="42"/>
      <c r="H59" s="42"/>
    </row>
    <row r="61" spans="1:8" ht="20" customHeight="1" x14ac:dyDescent="0.25">
      <c r="A61" s="49" t="s">
        <v>452</v>
      </c>
      <c r="B61" s="49"/>
      <c r="C61" s="42"/>
      <c r="D61" s="42"/>
      <c r="E61" s="64">
        <v>3</v>
      </c>
      <c r="F61" s="29" t="s">
        <v>429</v>
      </c>
      <c r="G61" s="42"/>
    </row>
    <row r="62" spans="1:8" ht="20" customHeight="1" x14ac:dyDescent="0.2">
      <c r="A62" s="32"/>
      <c r="B62" s="32" t="s">
        <v>455</v>
      </c>
      <c r="C62" s="29">
        <v>5</v>
      </c>
      <c r="D62" s="29" t="s">
        <v>163</v>
      </c>
      <c r="E62" s="32">
        <f>C62*$E$61</f>
        <v>15</v>
      </c>
      <c r="F62" s="29" t="s">
        <v>163</v>
      </c>
      <c r="G62" s="42"/>
    </row>
    <row r="63" spans="1:8" ht="20" customHeight="1" x14ac:dyDescent="0.2">
      <c r="A63" s="32"/>
      <c r="B63" s="32" t="s">
        <v>70</v>
      </c>
      <c r="C63" s="29">
        <v>200</v>
      </c>
      <c r="D63" s="29" t="s">
        <v>421</v>
      </c>
      <c r="E63" s="32">
        <f t="shared" ref="E63:E64" si="9">C63*$E$61</f>
        <v>600</v>
      </c>
      <c r="F63" s="29" t="s">
        <v>421</v>
      </c>
      <c r="G63" s="42"/>
    </row>
    <row r="64" spans="1:8" ht="20" customHeight="1" x14ac:dyDescent="0.2">
      <c r="A64" s="32"/>
      <c r="B64" s="32" t="s">
        <v>420</v>
      </c>
      <c r="C64" s="29">
        <v>0.5</v>
      </c>
      <c r="D64" s="29" t="s">
        <v>42</v>
      </c>
      <c r="E64" s="32">
        <f t="shared" si="9"/>
        <v>1.5</v>
      </c>
      <c r="F64" s="29" t="s">
        <v>42</v>
      </c>
      <c r="G64" s="42"/>
    </row>
    <row r="66" spans="1:9" ht="20" customHeight="1" x14ac:dyDescent="0.25">
      <c r="A66" s="49" t="s">
        <v>441</v>
      </c>
      <c r="B66" s="49"/>
      <c r="C66" s="42"/>
      <c r="D66" s="42"/>
      <c r="E66" s="64">
        <v>3</v>
      </c>
      <c r="F66" s="29" t="s">
        <v>429</v>
      </c>
      <c r="G66" s="42"/>
      <c r="H66" s="29" t="s">
        <v>442</v>
      </c>
      <c r="I66" s="29"/>
    </row>
    <row r="67" spans="1:9" ht="20" customHeight="1" x14ac:dyDescent="0.2">
      <c r="A67" s="32"/>
      <c r="B67" s="32" t="s">
        <v>386</v>
      </c>
      <c r="C67" s="29">
        <v>100</v>
      </c>
      <c r="D67" s="29" t="s">
        <v>421</v>
      </c>
      <c r="E67" s="32">
        <f>C67*$E$66</f>
        <v>300</v>
      </c>
      <c r="F67" s="29" t="s">
        <v>421</v>
      </c>
      <c r="G67" s="42"/>
      <c r="H67" s="29">
        <v>300</v>
      </c>
      <c r="I67" s="28"/>
    </row>
    <row r="68" spans="1:9" ht="20" customHeight="1" x14ac:dyDescent="0.15">
      <c r="A68" s="32"/>
      <c r="B68" s="32" t="s">
        <v>443</v>
      </c>
      <c r="C68" s="29">
        <v>100</v>
      </c>
      <c r="D68" s="29" t="s">
        <v>421</v>
      </c>
      <c r="E68" s="32">
        <f t="shared" ref="E68:E71" si="10">C68*$E$66</f>
        <v>300</v>
      </c>
      <c r="F68" s="29" t="s">
        <v>421</v>
      </c>
      <c r="G68" s="29" t="s">
        <v>444</v>
      </c>
      <c r="H68" s="29"/>
      <c r="I68" s="28"/>
    </row>
    <row r="69" spans="1:9" ht="20" customHeight="1" x14ac:dyDescent="0.2">
      <c r="A69" s="32"/>
      <c r="B69" s="32" t="s">
        <v>445</v>
      </c>
      <c r="C69" s="29">
        <v>2</v>
      </c>
      <c r="D69" s="29" t="s">
        <v>163</v>
      </c>
      <c r="E69" s="32">
        <f t="shared" si="10"/>
        <v>6</v>
      </c>
      <c r="F69" s="29" t="s">
        <v>163</v>
      </c>
      <c r="G69" s="42"/>
      <c r="H69" s="29" t="s">
        <v>446</v>
      </c>
      <c r="I69" s="29"/>
    </row>
    <row r="70" spans="1:9" ht="20" customHeight="1" x14ac:dyDescent="0.2">
      <c r="A70" s="32"/>
      <c r="B70" s="32" t="s">
        <v>82</v>
      </c>
      <c r="C70" s="29">
        <v>1</v>
      </c>
      <c r="D70" s="29" t="s">
        <v>74</v>
      </c>
      <c r="E70" s="32">
        <f t="shared" si="10"/>
        <v>3</v>
      </c>
      <c r="F70" s="29" t="s">
        <v>74</v>
      </c>
      <c r="G70" s="42"/>
      <c r="H70" s="29">
        <v>561.20000000000005</v>
      </c>
      <c r="I70" s="28"/>
    </row>
    <row r="71" spans="1:9" ht="20" customHeight="1" x14ac:dyDescent="0.2">
      <c r="A71" s="32"/>
      <c r="B71" s="32" t="s">
        <v>439</v>
      </c>
      <c r="C71" s="29">
        <v>1</v>
      </c>
      <c r="D71" s="29" t="s">
        <v>74</v>
      </c>
      <c r="E71" s="32">
        <f t="shared" si="10"/>
        <v>3</v>
      </c>
      <c r="F71" s="29" t="s">
        <v>74</v>
      </c>
      <c r="G71" s="42"/>
      <c r="H71" s="42"/>
      <c r="I71" s="28"/>
    </row>
    <row r="72" spans="1:9" ht="20" customHeight="1" x14ac:dyDescent="0.2">
      <c r="A72" s="42"/>
      <c r="B72" s="42"/>
      <c r="C72" s="42"/>
      <c r="D72" s="42"/>
      <c r="E72" s="42"/>
      <c r="F72" s="42"/>
      <c r="G72" s="42"/>
      <c r="H72" s="29" t="s">
        <v>447</v>
      </c>
      <c r="I72" s="29"/>
    </row>
    <row r="73" spans="1:9" ht="20" customHeight="1" x14ac:dyDescent="0.25">
      <c r="A73" s="49" t="s">
        <v>448</v>
      </c>
      <c r="B73" s="49"/>
      <c r="C73" s="42"/>
      <c r="D73" s="42"/>
      <c r="E73" s="64">
        <v>3</v>
      </c>
      <c r="F73" s="29" t="s">
        <v>429</v>
      </c>
      <c r="G73" s="42"/>
      <c r="H73" s="29">
        <v>500</v>
      </c>
      <c r="I73" s="28"/>
    </row>
    <row r="74" spans="1:9" ht="20" customHeight="1" x14ac:dyDescent="0.2">
      <c r="A74" s="32"/>
      <c r="B74" s="32" t="s">
        <v>449</v>
      </c>
      <c r="C74" s="29">
        <v>50</v>
      </c>
      <c r="D74" s="29" t="s">
        <v>421</v>
      </c>
      <c r="E74" s="32">
        <f>C74*$E$73</f>
        <v>150</v>
      </c>
      <c r="F74" s="29" t="s">
        <v>421</v>
      </c>
      <c r="G74" s="42"/>
      <c r="H74" s="42"/>
      <c r="I74" s="28"/>
    </row>
    <row r="75" spans="1:9" ht="20" customHeight="1" x14ac:dyDescent="0.15">
      <c r="A75" s="32"/>
      <c r="B75" s="32" t="s">
        <v>450</v>
      </c>
      <c r="C75" s="29">
        <v>7</v>
      </c>
      <c r="D75" s="29" t="s">
        <v>74</v>
      </c>
      <c r="E75" s="32">
        <f t="shared" ref="E75:E78" si="11">C75*$E$73</f>
        <v>21</v>
      </c>
      <c r="F75" s="29" t="s">
        <v>74</v>
      </c>
      <c r="G75" s="29" t="s">
        <v>465</v>
      </c>
      <c r="H75" s="29" t="s">
        <v>451</v>
      </c>
      <c r="I75" s="28"/>
    </row>
    <row r="76" spans="1:9" ht="20" customHeight="1" x14ac:dyDescent="0.2">
      <c r="A76" s="32"/>
      <c r="B76" s="32" t="s">
        <v>43</v>
      </c>
      <c r="C76" s="29">
        <v>0.05</v>
      </c>
      <c r="D76" s="29" t="s">
        <v>44</v>
      </c>
      <c r="E76" s="32">
        <f t="shared" si="11"/>
        <v>0.15000000000000002</v>
      </c>
      <c r="F76" s="29" t="s">
        <v>44</v>
      </c>
      <c r="G76" s="42"/>
      <c r="H76" s="29">
        <v>17</v>
      </c>
      <c r="I76" s="28"/>
    </row>
    <row r="77" spans="1:9" ht="20" customHeight="1" x14ac:dyDescent="0.2">
      <c r="A77" s="32"/>
      <c r="B77" s="32" t="s">
        <v>70</v>
      </c>
      <c r="C77" s="29">
        <v>30</v>
      </c>
      <c r="D77" s="29" t="s">
        <v>421</v>
      </c>
      <c r="E77" s="32">
        <f t="shared" si="11"/>
        <v>90</v>
      </c>
      <c r="F77" s="29" t="s">
        <v>421</v>
      </c>
      <c r="G77" s="42"/>
      <c r="H77" s="42"/>
      <c r="I77" s="28"/>
    </row>
    <row r="78" spans="1:9" ht="20" customHeight="1" x14ac:dyDescent="0.2">
      <c r="A78" s="32"/>
      <c r="B78" s="32" t="s">
        <v>82</v>
      </c>
      <c r="C78" s="29">
        <v>1</v>
      </c>
      <c r="D78" s="29" t="s">
        <v>74</v>
      </c>
      <c r="E78" s="32">
        <f t="shared" si="11"/>
        <v>3</v>
      </c>
      <c r="F78" s="29" t="s">
        <v>74</v>
      </c>
      <c r="G78" s="42"/>
      <c r="H78" s="29" t="s">
        <v>234</v>
      </c>
      <c r="I78" s="28"/>
    </row>
    <row r="79" spans="1:9" ht="20" customHeight="1" x14ac:dyDescent="0.2">
      <c r="A79" s="42"/>
      <c r="B79" s="42"/>
      <c r="C79" s="42"/>
      <c r="D79" s="42"/>
      <c r="E79" s="42"/>
      <c r="F79" s="42"/>
      <c r="G79" s="42"/>
      <c r="H79" s="29">
        <v>21</v>
      </c>
      <c r="I79" s="28"/>
    </row>
    <row r="80" spans="1:9" ht="20" customHeight="1" x14ac:dyDescent="0.25">
      <c r="A80" s="49"/>
      <c r="B80" s="49"/>
      <c r="C80" s="42"/>
      <c r="D80" s="42"/>
      <c r="E80" s="64"/>
      <c r="F80" s="29"/>
      <c r="G80" s="42"/>
      <c r="H80" s="42"/>
      <c r="I80" s="28"/>
    </row>
  </sheetData>
  <mergeCells count="1">
    <mergeCell ref="A6:A10"/>
  </mergeCells>
  <phoneticPr fontId="21" type="noConversion"/>
  <pageMargins left="0.78740149736404419" right="0.78740149736404419" top="0.78740149736404419" bottom="0.78740149736404419" header="0.39370083808898926" footer="0.39370083808898926"/>
  <pageSetup paperSize="9" orientation="landscape" useFirstPageNumber="1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showGridLines="0" topLeftCell="A152" workbookViewId="0">
      <selection activeCell="I197" sqref="I197"/>
    </sheetView>
  </sheetViews>
  <sheetFormatPr baseColWidth="10" defaultColWidth="10.33203125" defaultRowHeight="20" customHeight="1" x14ac:dyDescent="0.15"/>
  <cols>
    <col min="1" max="1" width="20" style="1" customWidth="1"/>
    <col min="2" max="2" width="27.5" style="1" customWidth="1"/>
    <col min="3" max="3" width="5.83203125" style="1" customWidth="1"/>
    <col min="4" max="4" width="4.6640625" style="1" customWidth="1"/>
    <col min="5" max="5" width="6.1640625" style="1" customWidth="1"/>
    <col min="6" max="6" width="4.1640625" style="1" customWidth="1"/>
    <col min="7" max="7" width="33.83203125" style="1" customWidth="1"/>
    <col min="8" max="16384" width="10.33203125" style="1"/>
  </cols>
  <sheetData>
    <row r="1" spans="1:7" ht="13" x14ac:dyDescent="0.15">
      <c r="A1" s="10"/>
      <c r="B1" s="25" t="s">
        <v>36</v>
      </c>
      <c r="C1" s="25"/>
      <c r="D1" s="25"/>
      <c r="E1" s="10">
        <f>'Nombre de mangeurs'!A2</f>
        <v>20</v>
      </c>
      <c r="F1" s="10"/>
      <c r="G1" s="10"/>
    </row>
    <row r="2" spans="1:7" ht="13" x14ac:dyDescent="0.15">
      <c r="A2" s="10"/>
      <c r="B2" s="10"/>
      <c r="C2" s="26" t="s">
        <v>37</v>
      </c>
      <c r="D2" s="26"/>
      <c r="E2" s="11" t="s">
        <v>38</v>
      </c>
      <c r="F2" s="10"/>
      <c r="G2" s="12" t="s">
        <v>86</v>
      </c>
    </row>
    <row r="3" spans="1:7" ht="13" x14ac:dyDescent="0.15">
      <c r="A3" s="15"/>
      <c r="B3" s="14"/>
      <c r="C3" s="9"/>
      <c r="D3" s="9"/>
      <c r="E3" s="13"/>
      <c r="F3" s="9"/>
      <c r="G3" s="14"/>
    </row>
    <row r="4" spans="1:7" ht="13" x14ac:dyDescent="0.15">
      <c r="A4" s="10" t="s">
        <v>87</v>
      </c>
      <c r="B4" s="12" t="s">
        <v>88</v>
      </c>
      <c r="C4" s="9">
        <v>0.1</v>
      </c>
      <c r="D4" s="9" t="s">
        <v>42</v>
      </c>
      <c r="E4" s="13">
        <f>$E$1*C4</f>
        <v>2</v>
      </c>
      <c r="F4" s="9" t="str">
        <f t="shared" ref="F4:F9" si="0">D4</f>
        <v>kg</v>
      </c>
      <c r="G4" s="19" t="s">
        <v>46</v>
      </c>
    </row>
    <row r="5" spans="1:7" ht="26" x14ac:dyDescent="0.15">
      <c r="A5" s="10"/>
      <c r="B5" s="12" t="s">
        <v>89</v>
      </c>
      <c r="C5" s="9">
        <v>0.25</v>
      </c>
      <c r="D5" s="9" t="s">
        <v>42</v>
      </c>
      <c r="E5" s="13" t="e">
        <f>#N/A</f>
        <v>#N/A</v>
      </c>
      <c r="F5" s="9" t="str">
        <f t="shared" si="0"/>
        <v>kg</v>
      </c>
      <c r="G5" s="19" t="s">
        <v>90</v>
      </c>
    </row>
    <row r="6" spans="1:7" ht="13" x14ac:dyDescent="0.15">
      <c r="A6" s="10"/>
      <c r="B6" s="12" t="s">
        <v>91</v>
      </c>
      <c r="C6" s="9">
        <f>1/30</f>
        <v>3.3333333333333333E-2</v>
      </c>
      <c r="D6" s="9" t="s">
        <v>42</v>
      </c>
      <c r="E6" s="13" t="e">
        <f>#N/A</f>
        <v>#N/A</v>
      </c>
      <c r="F6" s="9" t="str">
        <f t="shared" si="0"/>
        <v>kg</v>
      </c>
      <c r="G6" s="19"/>
    </row>
    <row r="7" spans="1:7" ht="13" x14ac:dyDescent="0.15">
      <c r="A7" s="10"/>
      <c r="B7" s="12" t="s">
        <v>92</v>
      </c>
      <c r="C7" s="9">
        <v>0.03</v>
      </c>
      <c r="D7" s="9" t="s">
        <v>93</v>
      </c>
      <c r="E7" s="13" t="e">
        <f>#N/A</f>
        <v>#N/A</v>
      </c>
      <c r="F7" s="9" t="str">
        <f t="shared" si="0"/>
        <v>tête</v>
      </c>
      <c r="G7" s="19"/>
    </row>
    <row r="8" spans="1:7" ht="13" x14ac:dyDescent="0.15">
      <c r="A8" s="10"/>
      <c r="B8" s="12" t="s">
        <v>94</v>
      </c>
      <c r="C8" s="9">
        <v>0.02</v>
      </c>
      <c r="D8" s="9" t="s">
        <v>42</v>
      </c>
      <c r="E8" s="13">
        <f>$E$1*C8</f>
        <v>0.4</v>
      </c>
      <c r="F8" s="9" t="str">
        <f t="shared" si="0"/>
        <v>kg</v>
      </c>
      <c r="G8" s="19"/>
    </row>
    <row r="9" spans="1:7" ht="13" x14ac:dyDescent="0.15">
      <c r="A9" s="10"/>
      <c r="B9" s="12" t="s">
        <v>95</v>
      </c>
      <c r="C9" s="9">
        <v>0.15</v>
      </c>
      <c r="D9" s="9" t="s">
        <v>93</v>
      </c>
      <c r="E9" s="13">
        <f>$E$1*C9</f>
        <v>3</v>
      </c>
      <c r="F9" s="9" t="str">
        <f t="shared" si="0"/>
        <v>tête</v>
      </c>
      <c r="G9" s="19" t="s">
        <v>96</v>
      </c>
    </row>
    <row r="10" spans="1:7" ht="13" x14ac:dyDescent="0.15">
      <c r="A10" s="15"/>
      <c r="B10" s="14"/>
      <c r="C10" s="9"/>
      <c r="D10" s="9"/>
      <c r="E10" s="13"/>
      <c r="F10" s="9"/>
      <c r="G10" s="9"/>
    </row>
    <row r="11" spans="1:7" ht="13" x14ac:dyDescent="0.15">
      <c r="A11" s="10" t="s">
        <v>97</v>
      </c>
      <c r="B11" s="12" t="s">
        <v>98</v>
      </c>
      <c r="C11" s="9">
        <v>0.08</v>
      </c>
      <c r="D11" s="9" t="s">
        <v>42</v>
      </c>
      <c r="E11" s="13">
        <f>$E$1*C11</f>
        <v>1.6</v>
      </c>
      <c r="F11" s="9" t="str">
        <f>D11</f>
        <v>kg</v>
      </c>
      <c r="G11" s="17"/>
    </row>
    <row r="12" spans="1:7" ht="26" x14ac:dyDescent="0.15">
      <c r="A12" s="10"/>
      <c r="B12" s="12" t="s">
        <v>99</v>
      </c>
      <c r="C12" s="9">
        <f>3/20</f>
        <v>0.15</v>
      </c>
      <c r="D12" s="9" t="s">
        <v>42</v>
      </c>
      <c r="E12" s="13">
        <f>$E$1*C12</f>
        <v>3</v>
      </c>
      <c r="F12" s="9" t="str">
        <f>D12</f>
        <v>kg</v>
      </c>
      <c r="G12" s="17"/>
    </row>
    <row r="13" spans="1:7" ht="13" x14ac:dyDescent="0.15">
      <c r="A13" s="10"/>
      <c r="B13" s="12" t="s">
        <v>100</v>
      </c>
      <c r="C13" s="9">
        <f>1/20</f>
        <v>0.05</v>
      </c>
      <c r="D13" s="9" t="s">
        <v>42</v>
      </c>
      <c r="E13" s="13">
        <f>$E$1*C13</f>
        <v>1</v>
      </c>
      <c r="F13" s="9" t="str">
        <f>D13</f>
        <v>kg</v>
      </c>
      <c r="G13" s="17" t="s">
        <v>101</v>
      </c>
    </row>
    <row r="14" spans="1:7" ht="13" x14ac:dyDescent="0.15">
      <c r="A14" s="10"/>
      <c r="B14" s="12" t="s">
        <v>102</v>
      </c>
      <c r="C14" s="9">
        <v>0.03</v>
      </c>
      <c r="D14" s="9" t="s">
        <v>93</v>
      </c>
      <c r="E14" s="13">
        <f>$E$1*C14</f>
        <v>0.6</v>
      </c>
      <c r="F14" s="9" t="str">
        <f>D14</f>
        <v>tête</v>
      </c>
      <c r="G14" s="17"/>
    </row>
    <row r="15" spans="1:7" ht="13" x14ac:dyDescent="0.15">
      <c r="A15" s="10"/>
      <c r="B15" s="12" t="s">
        <v>103</v>
      </c>
      <c r="C15" s="9">
        <v>0.01</v>
      </c>
      <c r="D15" s="9" t="s">
        <v>42</v>
      </c>
      <c r="E15" s="13">
        <f>$E$1*C15</f>
        <v>0.2</v>
      </c>
      <c r="F15" s="9" t="str">
        <f>D15</f>
        <v>kg</v>
      </c>
      <c r="G15" s="17" t="s">
        <v>104</v>
      </c>
    </row>
    <row r="16" spans="1:7" ht="13" x14ac:dyDescent="0.15">
      <c r="A16" s="15"/>
      <c r="B16" s="14"/>
      <c r="C16" s="9"/>
      <c r="D16" s="9"/>
      <c r="E16" s="13"/>
      <c r="F16" s="9"/>
      <c r="G16" s="9"/>
    </row>
    <row r="17" spans="1:7" ht="13" x14ac:dyDescent="0.15">
      <c r="A17" s="10" t="s">
        <v>105</v>
      </c>
      <c r="B17" s="12" t="s">
        <v>106</v>
      </c>
      <c r="C17" s="9">
        <v>0.85</v>
      </c>
      <c r="D17" s="9" t="s">
        <v>74</v>
      </c>
      <c r="E17" s="13">
        <f>$E$1*C17</f>
        <v>17</v>
      </c>
      <c r="F17" s="9" t="str">
        <f>D17</f>
        <v>pc</v>
      </c>
      <c r="G17" s="17"/>
    </row>
    <row r="18" spans="1:7" ht="13" x14ac:dyDescent="0.15">
      <c r="A18" s="10"/>
      <c r="B18" s="12" t="s">
        <v>107</v>
      </c>
      <c r="C18" s="9">
        <f>1.2/24</f>
        <v>4.9999999999999996E-2</v>
      </c>
      <c r="D18" s="9" t="s">
        <v>44</v>
      </c>
      <c r="E18" s="13">
        <f>$E$1*C18</f>
        <v>0.99999999999999989</v>
      </c>
      <c r="F18" s="9" t="str">
        <f>D18</f>
        <v>litre</v>
      </c>
      <c r="G18" s="17"/>
    </row>
    <row r="19" spans="1:7" ht="13" x14ac:dyDescent="0.15">
      <c r="A19" s="10"/>
      <c r="B19" s="12" t="s">
        <v>108</v>
      </c>
      <c r="C19" s="9">
        <f>0.9/24</f>
        <v>3.7499999999999999E-2</v>
      </c>
      <c r="D19" s="9" t="s">
        <v>42</v>
      </c>
      <c r="E19" s="13">
        <f>$E$1*C19</f>
        <v>0.75</v>
      </c>
      <c r="F19" s="9" t="str">
        <f>D19</f>
        <v>kg</v>
      </c>
      <c r="G19" s="17"/>
    </row>
    <row r="20" spans="1:7" ht="13" x14ac:dyDescent="0.15">
      <c r="A20" s="10"/>
      <c r="B20" s="12" t="s">
        <v>109</v>
      </c>
      <c r="C20" s="9">
        <f>0.3/24</f>
        <v>1.2499999999999999E-2</v>
      </c>
      <c r="D20" s="9" t="s">
        <v>42</v>
      </c>
      <c r="E20" s="13">
        <f>$E$1*C20</f>
        <v>0.24999999999999997</v>
      </c>
      <c r="F20" s="9" t="str">
        <f>D20</f>
        <v>kg</v>
      </c>
      <c r="G20" s="17"/>
    </row>
    <row r="21" spans="1:7" ht="13" x14ac:dyDescent="0.15">
      <c r="A21" s="10"/>
      <c r="B21" s="12" t="s">
        <v>102</v>
      </c>
      <c r="C21" s="9">
        <v>0.02</v>
      </c>
      <c r="D21" s="9" t="s">
        <v>93</v>
      </c>
      <c r="E21" s="13">
        <f>$E$1*C21</f>
        <v>0.4</v>
      </c>
      <c r="F21" s="9" t="str">
        <f>D21</f>
        <v>tête</v>
      </c>
      <c r="G21" s="17"/>
    </row>
    <row r="22" spans="1:7" ht="13" x14ac:dyDescent="0.15">
      <c r="A22" s="15"/>
      <c r="B22" s="14"/>
      <c r="C22" s="9"/>
      <c r="D22" s="9"/>
      <c r="E22" s="13"/>
      <c r="F22" s="9"/>
      <c r="G22" s="9"/>
    </row>
    <row r="23" spans="1:7" ht="13" x14ac:dyDescent="0.15">
      <c r="A23" s="10" t="s">
        <v>110</v>
      </c>
      <c r="B23" s="12" t="s">
        <v>111</v>
      </c>
      <c r="C23" s="9">
        <f>1/20</f>
        <v>0.05</v>
      </c>
      <c r="D23" s="9" t="s">
        <v>42</v>
      </c>
      <c r="E23" s="13">
        <f>$E$1*C23</f>
        <v>1</v>
      </c>
      <c r="F23" s="9" t="str">
        <f>D23</f>
        <v>kg</v>
      </c>
      <c r="G23" s="17"/>
    </row>
    <row r="24" spans="1:7" ht="13" x14ac:dyDescent="0.15">
      <c r="A24" s="10"/>
      <c r="B24" s="12" t="s">
        <v>107</v>
      </c>
      <c r="C24" s="9">
        <f>0.5/20</f>
        <v>2.5000000000000001E-2</v>
      </c>
      <c r="D24" s="9" t="s">
        <v>44</v>
      </c>
      <c r="E24" s="13">
        <f>$E$1*C24</f>
        <v>0.5</v>
      </c>
      <c r="F24" s="9" t="str">
        <f>D24</f>
        <v>litre</v>
      </c>
      <c r="G24" s="17"/>
    </row>
    <row r="25" spans="1:7" ht="13" x14ac:dyDescent="0.15">
      <c r="A25" s="10"/>
      <c r="B25" s="12" t="s">
        <v>112</v>
      </c>
      <c r="C25" s="9">
        <f>0.3/20</f>
        <v>1.4999999999999999E-2</v>
      </c>
      <c r="D25" s="9" t="s">
        <v>44</v>
      </c>
      <c r="E25" s="13">
        <f>$E$1*C25</f>
        <v>0.3</v>
      </c>
      <c r="F25" s="9" t="str">
        <f>D25</f>
        <v>litre</v>
      </c>
      <c r="G25" s="17"/>
    </row>
    <row r="26" spans="1:7" ht="13" x14ac:dyDescent="0.15">
      <c r="A26" s="10"/>
      <c r="B26" s="12" t="s">
        <v>91</v>
      </c>
      <c r="C26" s="9">
        <f>0.3/20</f>
        <v>1.4999999999999999E-2</v>
      </c>
      <c r="D26" s="9" t="s">
        <v>42</v>
      </c>
      <c r="E26" s="13">
        <f>$E$1*C26</f>
        <v>0.3</v>
      </c>
      <c r="F26" s="9" t="str">
        <f>D26</f>
        <v>kg</v>
      </c>
      <c r="G26" s="17"/>
    </row>
    <row r="27" spans="1:7" ht="13" x14ac:dyDescent="0.15">
      <c r="A27" s="15"/>
      <c r="B27" s="14"/>
      <c r="C27" s="9"/>
      <c r="D27" s="9"/>
      <c r="E27" s="13"/>
      <c r="F27" s="9"/>
      <c r="G27" s="9"/>
    </row>
    <row r="28" spans="1:7" ht="13" x14ac:dyDescent="0.15">
      <c r="A28" s="10" t="s">
        <v>113</v>
      </c>
      <c r="B28" s="12" t="s">
        <v>114</v>
      </c>
      <c r="C28" s="9">
        <v>0.1</v>
      </c>
      <c r="D28" s="9" t="s">
        <v>42</v>
      </c>
      <c r="E28" s="13">
        <f t="shared" ref="E28:E33" si="1">$E$1*C28</f>
        <v>2</v>
      </c>
      <c r="F28" s="9" t="str">
        <f t="shared" ref="F28:F33" si="2">D28</f>
        <v>kg</v>
      </c>
      <c r="G28" s="17"/>
    </row>
    <row r="29" spans="1:7" ht="13" x14ac:dyDescent="0.15">
      <c r="A29" s="10"/>
      <c r="B29" s="12" t="s">
        <v>91</v>
      </c>
      <c r="C29" s="9">
        <v>1.4999999999999999E-2</v>
      </c>
      <c r="D29" s="9" t="s">
        <v>42</v>
      </c>
      <c r="E29" s="13">
        <f t="shared" si="1"/>
        <v>0.3</v>
      </c>
      <c r="F29" s="9" t="str">
        <f t="shared" si="2"/>
        <v>kg</v>
      </c>
      <c r="G29" s="17"/>
    </row>
    <row r="30" spans="1:7" ht="13" x14ac:dyDescent="0.15">
      <c r="A30" s="10"/>
      <c r="B30" s="12" t="s">
        <v>115</v>
      </c>
      <c r="C30" s="9">
        <v>0.12</v>
      </c>
      <c r="D30" s="9" t="s">
        <v>44</v>
      </c>
      <c r="E30" s="13">
        <f t="shared" si="1"/>
        <v>2.4</v>
      </c>
      <c r="F30" s="9" t="str">
        <f t="shared" si="2"/>
        <v>litre</v>
      </c>
      <c r="G30" s="17"/>
    </row>
    <row r="31" spans="1:7" ht="26" x14ac:dyDescent="0.15">
      <c r="A31" s="10"/>
      <c r="B31" s="12" t="s">
        <v>116</v>
      </c>
      <c r="C31" s="9">
        <v>0.1</v>
      </c>
      <c r="D31" s="9" t="s">
        <v>117</v>
      </c>
      <c r="E31" s="13">
        <f t="shared" si="1"/>
        <v>2</v>
      </c>
      <c r="F31" s="9" t="str">
        <f t="shared" si="2"/>
        <v>pot</v>
      </c>
      <c r="G31" s="17" t="s">
        <v>118</v>
      </c>
    </row>
    <row r="32" spans="1:7" ht="13" x14ac:dyDescent="0.15">
      <c r="A32" s="10" t="s">
        <v>119</v>
      </c>
      <c r="B32" s="12" t="s">
        <v>119</v>
      </c>
      <c r="C32" s="9">
        <v>0.06</v>
      </c>
      <c r="D32" s="9" t="s">
        <v>42</v>
      </c>
      <c r="E32" s="13">
        <f t="shared" si="1"/>
        <v>1.2</v>
      </c>
      <c r="F32" s="9" t="str">
        <f t="shared" si="2"/>
        <v>kg</v>
      </c>
      <c r="G32" s="17"/>
    </row>
    <row r="33" spans="1:7" ht="13" x14ac:dyDescent="0.15">
      <c r="A33" s="10"/>
      <c r="B33" s="12" t="s">
        <v>120</v>
      </c>
      <c r="C33" s="9">
        <v>0.2</v>
      </c>
      <c r="D33" s="9" t="s">
        <v>42</v>
      </c>
      <c r="E33" s="13">
        <f t="shared" si="1"/>
        <v>4</v>
      </c>
      <c r="F33" s="9" t="str">
        <f t="shared" si="2"/>
        <v>kg</v>
      </c>
      <c r="G33" s="17"/>
    </row>
    <row r="34" spans="1:7" ht="13" x14ac:dyDescent="0.15">
      <c r="A34" s="15"/>
      <c r="B34" s="14"/>
      <c r="C34" s="9"/>
      <c r="D34" s="9"/>
      <c r="E34" s="13"/>
      <c r="F34" s="9"/>
      <c r="G34" s="9"/>
    </row>
    <row r="35" spans="1:7" ht="13" x14ac:dyDescent="0.15">
      <c r="A35" s="10" t="s">
        <v>121</v>
      </c>
      <c r="B35" s="12" t="s">
        <v>122</v>
      </c>
      <c r="C35" s="9">
        <v>0.09</v>
      </c>
      <c r="D35" s="9" t="s">
        <v>42</v>
      </c>
      <c r="E35" s="13">
        <f t="shared" ref="E35:E41" si="3">$E$1*C35</f>
        <v>1.7999999999999998</v>
      </c>
      <c r="F35" s="9" t="str">
        <f t="shared" ref="F35:F41" si="4">D35</f>
        <v>kg</v>
      </c>
      <c r="G35" s="17"/>
    </row>
    <row r="36" spans="1:7" ht="13" x14ac:dyDescent="0.15">
      <c r="A36" s="12"/>
      <c r="B36" s="12" t="s">
        <v>91</v>
      </c>
      <c r="C36" s="9">
        <v>0.02</v>
      </c>
      <c r="D36" s="9" t="s">
        <v>42</v>
      </c>
      <c r="E36" s="13">
        <f t="shared" si="3"/>
        <v>0.4</v>
      </c>
      <c r="F36" s="9" t="str">
        <f t="shared" si="4"/>
        <v>kg</v>
      </c>
      <c r="G36" s="17"/>
    </row>
    <row r="37" spans="1:7" ht="13" x14ac:dyDescent="0.15">
      <c r="A37" s="12"/>
      <c r="B37" s="12" t="s">
        <v>123</v>
      </c>
      <c r="C37" s="9">
        <v>0.02</v>
      </c>
      <c r="D37" s="9" t="s">
        <v>42</v>
      </c>
      <c r="E37" s="13">
        <f t="shared" si="3"/>
        <v>0.4</v>
      </c>
      <c r="F37" s="9" t="str">
        <f t="shared" si="4"/>
        <v>kg</v>
      </c>
      <c r="G37" s="17" t="s">
        <v>124</v>
      </c>
    </row>
    <row r="38" spans="1:7" ht="13" x14ac:dyDescent="0.15">
      <c r="A38" s="10"/>
      <c r="B38" s="12" t="s">
        <v>125</v>
      </c>
      <c r="C38" s="9">
        <v>0.18</v>
      </c>
      <c r="D38" s="9" t="s">
        <v>42</v>
      </c>
      <c r="E38" s="13">
        <f t="shared" si="3"/>
        <v>3.5999999999999996</v>
      </c>
      <c r="F38" s="9" t="str">
        <f t="shared" si="4"/>
        <v>kg</v>
      </c>
      <c r="G38" s="17"/>
    </row>
    <row r="39" spans="1:7" ht="13" x14ac:dyDescent="0.15">
      <c r="A39" s="12"/>
      <c r="B39" s="12" t="s">
        <v>126</v>
      </c>
      <c r="C39" s="9">
        <v>0.15</v>
      </c>
      <c r="D39" s="9" t="s">
        <v>42</v>
      </c>
      <c r="E39" s="13">
        <f t="shared" si="3"/>
        <v>3</v>
      </c>
      <c r="F39" s="9" t="str">
        <f t="shared" si="4"/>
        <v>kg</v>
      </c>
      <c r="G39" s="17"/>
    </row>
    <row r="40" spans="1:7" ht="13" x14ac:dyDescent="0.15">
      <c r="A40" s="12"/>
      <c r="B40" s="12" t="s">
        <v>120</v>
      </c>
      <c r="C40" s="9">
        <v>1.4999999999999999E-2</v>
      </c>
      <c r="D40" s="9" t="s">
        <v>42</v>
      </c>
      <c r="E40" s="13">
        <f t="shared" si="3"/>
        <v>0.3</v>
      </c>
      <c r="F40" s="9" t="str">
        <f t="shared" si="4"/>
        <v>kg</v>
      </c>
      <c r="G40" s="17"/>
    </row>
    <row r="41" spans="1:7" ht="13" x14ac:dyDescent="0.15">
      <c r="A41" s="12"/>
      <c r="B41" s="12" t="s">
        <v>127</v>
      </c>
      <c r="C41" s="9">
        <v>0.1</v>
      </c>
      <c r="D41" s="9" t="s">
        <v>74</v>
      </c>
      <c r="E41" s="13">
        <f t="shared" si="3"/>
        <v>2</v>
      </c>
      <c r="F41" s="9" t="str">
        <f t="shared" si="4"/>
        <v>pc</v>
      </c>
      <c r="G41" s="17"/>
    </row>
    <row r="42" spans="1:7" ht="13" x14ac:dyDescent="0.15">
      <c r="A42" s="15"/>
      <c r="B42" s="14"/>
      <c r="C42" s="9"/>
      <c r="D42" s="9"/>
      <c r="E42" s="13"/>
      <c r="F42" s="9"/>
      <c r="G42" s="9"/>
    </row>
    <row r="43" spans="1:7" ht="26" x14ac:dyDescent="0.15">
      <c r="A43" s="10" t="s">
        <v>128</v>
      </c>
      <c r="B43" s="12" t="s">
        <v>129</v>
      </c>
      <c r="C43" s="9">
        <v>0.2</v>
      </c>
      <c r="D43" s="9" t="s">
        <v>42</v>
      </c>
      <c r="E43" s="13">
        <f>$E$1*C43</f>
        <v>4</v>
      </c>
      <c r="F43" s="9" t="str">
        <f>D43</f>
        <v>kg</v>
      </c>
      <c r="G43" s="17"/>
    </row>
    <row r="44" spans="1:7" ht="13" x14ac:dyDescent="0.15">
      <c r="A44" s="10"/>
      <c r="B44" s="12" t="s">
        <v>130</v>
      </c>
      <c r="C44" s="9">
        <v>0.2</v>
      </c>
      <c r="D44" s="9" t="s">
        <v>42</v>
      </c>
      <c r="E44" s="13">
        <f>$E$1*C44</f>
        <v>4</v>
      </c>
      <c r="F44" s="9" t="str">
        <f>D44</f>
        <v>kg</v>
      </c>
      <c r="G44" s="17" t="s">
        <v>131</v>
      </c>
    </row>
    <row r="45" spans="1:7" ht="13" x14ac:dyDescent="0.15">
      <c r="A45" s="10"/>
      <c r="B45" s="12" t="s">
        <v>132</v>
      </c>
      <c r="C45" s="9">
        <v>1.5</v>
      </c>
      <c r="D45" s="9" t="s">
        <v>74</v>
      </c>
      <c r="E45" s="13">
        <f>$E$1*C45</f>
        <v>30</v>
      </c>
      <c r="F45" s="9" t="str">
        <f>D45</f>
        <v>pc</v>
      </c>
      <c r="G45" s="17"/>
    </row>
    <row r="46" spans="1:7" ht="13" x14ac:dyDescent="0.15">
      <c r="A46" s="10"/>
      <c r="B46" s="12" t="s">
        <v>133</v>
      </c>
      <c r="C46" s="9">
        <v>0.1</v>
      </c>
      <c r="D46" s="9" t="s">
        <v>134</v>
      </c>
      <c r="E46" s="13">
        <f>$E$1*C46</f>
        <v>2</v>
      </c>
      <c r="F46" s="9" t="str">
        <f>D46</f>
        <v>tub</v>
      </c>
      <c r="G46" s="17"/>
    </row>
    <row r="47" spans="1:7" ht="13" x14ac:dyDescent="0.15">
      <c r="A47" s="15"/>
      <c r="B47" s="14"/>
      <c r="C47" s="9"/>
      <c r="D47" s="9"/>
      <c r="E47" s="13"/>
      <c r="F47" s="9"/>
      <c r="G47" s="9"/>
    </row>
    <row r="48" spans="1:7" ht="13" x14ac:dyDescent="0.15">
      <c r="A48" s="10" t="s">
        <v>135</v>
      </c>
      <c r="B48" s="12" t="s">
        <v>136</v>
      </c>
      <c r="C48" s="9">
        <v>0.1</v>
      </c>
      <c r="D48" s="9" t="s">
        <v>42</v>
      </c>
      <c r="E48" s="13">
        <f>$E$1*C48</f>
        <v>2</v>
      </c>
      <c r="F48" s="9" t="str">
        <f>D48</f>
        <v>kg</v>
      </c>
      <c r="G48" s="17"/>
    </row>
    <row r="49" spans="1:7" ht="13" x14ac:dyDescent="0.15">
      <c r="A49" s="10"/>
      <c r="B49" s="12" t="s">
        <v>137</v>
      </c>
      <c r="C49" s="9">
        <v>0.18</v>
      </c>
      <c r="D49" s="9" t="s">
        <v>42</v>
      </c>
      <c r="E49" s="13">
        <f>$E$1*C49</f>
        <v>3.5999999999999996</v>
      </c>
      <c r="F49" s="9" t="str">
        <f>D49</f>
        <v>kg</v>
      </c>
      <c r="G49" s="17" t="s">
        <v>138</v>
      </c>
    </row>
    <row r="50" spans="1:7" ht="13" x14ac:dyDescent="0.15">
      <c r="A50" s="10"/>
      <c r="B50" s="12" t="s">
        <v>139</v>
      </c>
      <c r="C50" s="9">
        <v>1</v>
      </c>
      <c r="D50" s="9" t="s">
        <v>74</v>
      </c>
      <c r="E50" s="13">
        <f>$E$1*C50</f>
        <v>20</v>
      </c>
      <c r="F50" s="9" t="str">
        <f>D50</f>
        <v>pc</v>
      </c>
      <c r="G50" s="17" t="s">
        <v>140</v>
      </c>
    </row>
    <row r="51" spans="1:7" ht="13" x14ac:dyDescent="0.15">
      <c r="A51" s="15"/>
      <c r="B51" s="14"/>
      <c r="C51" s="9"/>
      <c r="D51" s="9"/>
      <c r="E51" s="13"/>
      <c r="F51" s="9"/>
      <c r="G51" s="9"/>
    </row>
    <row r="52" spans="1:7" ht="13" x14ac:dyDescent="0.15">
      <c r="A52" s="10" t="s">
        <v>141</v>
      </c>
      <c r="B52" s="12" t="s">
        <v>43</v>
      </c>
      <c r="C52" s="9">
        <v>0.3</v>
      </c>
      <c r="D52" s="9" t="s">
        <v>142</v>
      </c>
      <c r="E52" s="13">
        <f t="shared" ref="E52:E57" si="5">$E$1*C52</f>
        <v>6</v>
      </c>
      <c r="F52" s="9" t="str">
        <f t="shared" ref="F52:F57" si="6">D52</f>
        <v>l</v>
      </c>
      <c r="G52" s="17"/>
    </row>
    <row r="53" spans="1:7" ht="26" x14ac:dyDescent="0.15">
      <c r="A53" s="10"/>
      <c r="B53" s="12" t="s">
        <v>143</v>
      </c>
      <c r="C53" s="9">
        <v>0.06</v>
      </c>
      <c r="D53" s="9" t="s">
        <v>42</v>
      </c>
      <c r="E53" s="13">
        <f t="shared" si="5"/>
        <v>1.2</v>
      </c>
      <c r="F53" s="9" t="str">
        <f t="shared" si="6"/>
        <v>kg</v>
      </c>
      <c r="G53" s="17" t="s">
        <v>144</v>
      </c>
    </row>
    <row r="54" spans="1:7" ht="13" x14ac:dyDescent="0.15">
      <c r="A54" s="10"/>
      <c r="B54" s="12" t="s">
        <v>145</v>
      </c>
      <c r="C54" s="9">
        <v>0.05</v>
      </c>
      <c r="D54" s="9" t="s">
        <v>134</v>
      </c>
      <c r="E54" s="13">
        <f t="shared" si="5"/>
        <v>1</v>
      </c>
      <c r="F54" s="9" t="str">
        <f t="shared" si="6"/>
        <v>tub</v>
      </c>
      <c r="G54" s="17"/>
    </row>
    <row r="55" spans="1:7" ht="13" x14ac:dyDescent="0.15">
      <c r="A55" s="10"/>
      <c r="B55" s="12" t="s">
        <v>146</v>
      </c>
      <c r="C55" s="9">
        <v>1</v>
      </c>
      <c r="D55" s="9" t="s">
        <v>74</v>
      </c>
      <c r="E55" s="13">
        <f t="shared" si="5"/>
        <v>20</v>
      </c>
      <c r="F55" s="9" t="str">
        <f t="shared" si="6"/>
        <v>pc</v>
      </c>
      <c r="G55" s="17"/>
    </row>
    <row r="56" spans="1:7" ht="13" x14ac:dyDescent="0.15">
      <c r="A56" s="10"/>
      <c r="B56" s="12" t="s">
        <v>147</v>
      </c>
      <c r="C56" s="9">
        <v>0.02</v>
      </c>
      <c r="D56" s="9" t="s">
        <v>42</v>
      </c>
      <c r="E56" s="13">
        <f t="shared" si="5"/>
        <v>0.4</v>
      </c>
      <c r="F56" s="9" t="str">
        <f t="shared" si="6"/>
        <v>kg</v>
      </c>
      <c r="G56" s="17"/>
    </row>
    <row r="57" spans="1:7" ht="13" x14ac:dyDescent="0.15">
      <c r="A57" s="10"/>
      <c r="B57" s="12" t="s">
        <v>148</v>
      </c>
      <c r="C57" s="9">
        <v>0.17499999999999999</v>
      </c>
      <c r="D57" s="9" t="s">
        <v>42</v>
      </c>
      <c r="E57" s="13">
        <f t="shared" si="5"/>
        <v>3.5</v>
      </c>
      <c r="F57" s="9" t="str">
        <f t="shared" si="6"/>
        <v>kg</v>
      </c>
      <c r="G57" s="17"/>
    </row>
    <row r="58" spans="1:7" ht="13" x14ac:dyDescent="0.15">
      <c r="A58" s="10"/>
      <c r="B58" s="12" t="s">
        <v>149</v>
      </c>
      <c r="C58" s="9">
        <v>0.17</v>
      </c>
      <c r="D58" s="9" t="s">
        <v>74</v>
      </c>
      <c r="E58" s="13">
        <f t="shared" ref="E58:E63" si="7">$E$1*C58</f>
        <v>3.4000000000000004</v>
      </c>
      <c r="F58" s="9" t="str">
        <f t="shared" ref="F58:F63" si="8">D58</f>
        <v>pc</v>
      </c>
      <c r="G58" s="17"/>
    </row>
    <row r="59" spans="1:7" ht="13" x14ac:dyDescent="0.15">
      <c r="A59" s="15"/>
      <c r="B59" s="14"/>
      <c r="C59" s="9"/>
      <c r="D59" s="9"/>
      <c r="E59" s="13"/>
      <c r="F59" s="9"/>
      <c r="G59" s="9"/>
    </row>
    <row r="60" spans="1:7" ht="13" x14ac:dyDescent="0.15">
      <c r="A60" s="10" t="s">
        <v>150</v>
      </c>
      <c r="B60" s="12" t="s">
        <v>151</v>
      </c>
      <c r="C60" s="9">
        <v>0.2</v>
      </c>
      <c r="D60" s="9" t="s">
        <v>42</v>
      </c>
      <c r="E60" s="13">
        <f t="shared" si="7"/>
        <v>4</v>
      </c>
      <c r="F60" s="9" t="str">
        <f t="shared" si="8"/>
        <v>kg</v>
      </c>
      <c r="G60" s="17"/>
    </row>
    <row r="61" spans="1:7" ht="13" x14ac:dyDescent="0.15">
      <c r="A61" s="10"/>
      <c r="B61" s="12" t="s">
        <v>0</v>
      </c>
      <c r="C61" s="9">
        <v>0.125</v>
      </c>
      <c r="D61" s="9" t="s">
        <v>42</v>
      </c>
      <c r="E61" s="13">
        <f t="shared" si="7"/>
        <v>2.5</v>
      </c>
      <c r="F61" s="9" t="str">
        <f t="shared" si="8"/>
        <v>kg</v>
      </c>
      <c r="G61" s="17"/>
    </row>
    <row r="62" spans="1:7" ht="26" x14ac:dyDescent="0.15">
      <c r="A62" s="10"/>
      <c r="B62" s="12" t="s">
        <v>1</v>
      </c>
      <c r="C62" s="9">
        <f>0.3/4</f>
        <v>7.4999999999999997E-2</v>
      </c>
      <c r="D62" s="9" t="s">
        <v>44</v>
      </c>
      <c r="E62" s="13">
        <f t="shared" si="7"/>
        <v>1.5</v>
      </c>
      <c r="F62" s="9" t="str">
        <f t="shared" si="8"/>
        <v>litre</v>
      </c>
      <c r="G62" s="17" t="s">
        <v>2</v>
      </c>
    </row>
    <row r="63" spans="1:7" ht="13" x14ac:dyDescent="0.15">
      <c r="A63" s="10"/>
      <c r="B63" s="12" t="s">
        <v>92</v>
      </c>
      <c r="C63" s="9">
        <v>0.06</v>
      </c>
      <c r="D63" s="9" t="s">
        <v>93</v>
      </c>
      <c r="E63" s="13">
        <f t="shared" si="7"/>
        <v>1.2</v>
      </c>
      <c r="F63" s="9" t="str">
        <f t="shared" si="8"/>
        <v>tête</v>
      </c>
      <c r="G63" s="17" t="s">
        <v>158</v>
      </c>
    </row>
    <row r="64" spans="1:7" ht="26" x14ac:dyDescent="0.15">
      <c r="A64" s="10"/>
      <c r="B64" s="12" t="s">
        <v>159</v>
      </c>
      <c r="C64" s="9"/>
      <c r="D64" s="9"/>
      <c r="E64" s="13"/>
      <c r="F64" s="9"/>
      <c r="G64" s="17"/>
    </row>
    <row r="65" spans="1:7" ht="31.5" customHeight="1" x14ac:dyDescent="0.15">
      <c r="A65" s="15"/>
      <c r="B65" s="14"/>
      <c r="C65" s="9"/>
      <c r="D65" s="9"/>
      <c r="E65" s="13"/>
      <c r="F65" s="9"/>
      <c r="G65" s="9"/>
    </row>
    <row r="66" spans="1:7" ht="13" x14ac:dyDescent="0.15">
      <c r="A66" s="10" t="s">
        <v>160</v>
      </c>
      <c r="B66" s="12" t="s">
        <v>161</v>
      </c>
      <c r="C66" s="9">
        <v>0.05</v>
      </c>
      <c r="D66" s="9" t="s">
        <v>42</v>
      </c>
      <c r="E66" s="13">
        <f t="shared" ref="E66:E72" si="9">$E$1*C66</f>
        <v>1</v>
      </c>
      <c r="F66" s="9" t="str">
        <f t="shared" ref="F66:F72" si="10">D66</f>
        <v>kg</v>
      </c>
      <c r="G66" s="17"/>
    </row>
    <row r="67" spans="1:7" ht="13" x14ac:dyDescent="0.15">
      <c r="A67" s="10"/>
      <c r="B67" s="12" t="s">
        <v>162</v>
      </c>
      <c r="C67" s="9">
        <v>7.4999999999999997E-2</v>
      </c>
      <c r="D67" s="9" t="s">
        <v>42</v>
      </c>
      <c r="E67" s="13">
        <f t="shared" si="9"/>
        <v>1.5</v>
      </c>
      <c r="F67" s="9" t="str">
        <f t="shared" si="10"/>
        <v>kg</v>
      </c>
      <c r="G67" s="17"/>
    </row>
    <row r="68" spans="1:7" ht="13" x14ac:dyDescent="0.15">
      <c r="A68" s="10"/>
      <c r="B68" s="12" t="s">
        <v>129</v>
      </c>
      <c r="C68" s="9">
        <v>0.14000000000000001</v>
      </c>
      <c r="D68" s="9" t="s">
        <v>42</v>
      </c>
      <c r="E68" s="13">
        <f t="shared" si="9"/>
        <v>2.8000000000000003</v>
      </c>
      <c r="F68" s="9" t="str">
        <f t="shared" si="10"/>
        <v>kg</v>
      </c>
      <c r="G68" s="17"/>
    </row>
    <row r="69" spans="1:7" ht="13" x14ac:dyDescent="0.15">
      <c r="A69" s="10"/>
      <c r="B69" s="12" t="s">
        <v>94</v>
      </c>
      <c r="C69" s="9">
        <v>0.08</v>
      </c>
      <c r="D69" s="9" t="s">
        <v>42</v>
      </c>
      <c r="E69" s="13">
        <f t="shared" si="9"/>
        <v>1.6</v>
      </c>
      <c r="F69" s="9" t="str">
        <f t="shared" si="10"/>
        <v>kg</v>
      </c>
      <c r="G69" s="17"/>
    </row>
    <row r="70" spans="1:7" ht="13" x14ac:dyDescent="0.15">
      <c r="A70" s="10"/>
      <c r="B70" s="12" t="s">
        <v>107</v>
      </c>
      <c r="C70" s="9">
        <v>0.08</v>
      </c>
      <c r="D70" s="9" t="s">
        <v>163</v>
      </c>
      <c r="E70" s="13">
        <f t="shared" si="9"/>
        <v>1.6</v>
      </c>
      <c r="F70" s="9" t="str">
        <f t="shared" si="10"/>
        <v>dl</v>
      </c>
      <c r="G70" s="17"/>
    </row>
    <row r="71" spans="1:7" ht="13" x14ac:dyDescent="0.15">
      <c r="A71" s="10"/>
      <c r="B71" s="12" t="s">
        <v>91</v>
      </c>
      <c r="C71" s="9">
        <v>0.08</v>
      </c>
      <c r="D71" s="9" t="s">
        <v>42</v>
      </c>
      <c r="E71" s="13">
        <f t="shared" si="9"/>
        <v>1.6</v>
      </c>
      <c r="F71" s="9" t="str">
        <f t="shared" si="10"/>
        <v>kg</v>
      </c>
      <c r="G71" s="17"/>
    </row>
    <row r="72" spans="1:7" ht="13" x14ac:dyDescent="0.15">
      <c r="A72" s="10"/>
      <c r="B72" s="12" t="s">
        <v>164</v>
      </c>
      <c r="C72" s="9">
        <v>2.5000000000000001E-2</v>
      </c>
      <c r="D72" s="9" t="s">
        <v>74</v>
      </c>
      <c r="E72" s="13">
        <f t="shared" si="9"/>
        <v>0.5</v>
      </c>
      <c r="F72" s="9" t="str">
        <f t="shared" si="10"/>
        <v>pc</v>
      </c>
      <c r="G72" s="17"/>
    </row>
    <row r="73" spans="1:7" ht="13" x14ac:dyDescent="0.15">
      <c r="A73" s="15"/>
      <c r="B73" s="14"/>
      <c r="C73" s="9"/>
      <c r="D73" s="9"/>
      <c r="E73" s="13"/>
      <c r="F73" s="9"/>
      <c r="G73" s="9"/>
    </row>
    <row r="74" spans="1:7" ht="13" x14ac:dyDescent="0.15">
      <c r="A74" s="10" t="s">
        <v>165</v>
      </c>
      <c r="B74" s="12" t="s">
        <v>166</v>
      </c>
      <c r="C74" s="9">
        <v>1.9</v>
      </c>
      <c r="D74" s="9" t="s">
        <v>74</v>
      </c>
      <c r="E74" s="13">
        <f t="shared" ref="E74:E81" si="11">$E$1*C74</f>
        <v>38</v>
      </c>
      <c r="F74" s="9" t="str">
        <f t="shared" ref="F74:F81" si="12">D74</f>
        <v>pc</v>
      </c>
      <c r="G74" s="17"/>
    </row>
    <row r="75" spans="1:7" ht="13" x14ac:dyDescent="0.15">
      <c r="A75" s="10"/>
      <c r="B75" s="12" t="s">
        <v>167</v>
      </c>
      <c r="C75" s="9">
        <v>0.1</v>
      </c>
      <c r="D75" s="9" t="s">
        <v>42</v>
      </c>
      <c r="E75" s="13">
        <f t="shared" si="11"/>
        <v>2</v>
      </c>
      <c r="F75" s="9" t="str">
        <f t="shared" si="12"/>
        <v>kg</v>
      </c>
      <c r="G75" s="17"/>
    </row>
    <row r="76" spans="1:7" ht="13" x14ac:dyDescent="0.15">
      <c r="A76" s="10"/>
      <c r="B76" s="12" t="s">
        <v>168</v>
      </c>
      <c r="C76" s="9">
        <v>0.06</v>
      </c>
      <c r="D76" s="9" t="s">
        <v>42</v>
      </c>
      <c r="E76" s="13">
        <f t="shared" si="11"/>
        <v>1.2</v>
      </c>
      <c r="F76" s="9" t="str">
        <f t="shared" si="12"/>
        <v>kg</v>
      </c>
      <c r="G76" s="17"/>
    </row>
    <row r="77" spans="1:7" ht="13" x14ac:dyDescent="0.15">
      <c r="A77" s="10"/>
      <c r="B77" s="12" t="s">
        <v>169</v>
      </c>
      <c r="C77" s="9">
        <v>0.05</v>
      </c>
      <c r="D77" s="9" t="s">
        <v>93</v>
      </c>
      <c r="E77" s="13">
        <f t="shared" si="11"/>
        <v>1</v>
      </c>
      <c r="F77" s="9" t="str">
        <f t="shared" si="12"/>
        <v>tête</v>
      </c>
      <c r="G77" s="17"/>
    </row>
    <row r="78" spans="1:7" ht="13" x14ac:dyDescent="0.15">
      <c r="A78" s="10"/>
      <c r="B78" s="12" t="s">
        <v>170</v>
      </c>
      <c r="C78" s="9">
        <v>0.05</v>
      </c>
      <c r="D78" s="9" t="s">
        <v>42</v>
      </c>
      <c r="E78" s="13">
        <f t="shared" si="11"/>
        <v>1</v>
      </c>
      <c r="F78" s="9" t="str">
        <f t="shared" si="12"/>
        <v>kg</v>
      </c>
      <c r="G78" s="17"/>
    </row>
    <row r="79" spans="1:7" ht="13" x14ac:dyDescent="0.15">
      <c r="A79" s="10"/>
      <c r="B79" s="12" t="s">
        <v>171</v>
      </c>
      <c r="C79" s="9">
        <v>0.03</v>
      </c>
      <c r="D79" s="9" t="s">
        <v>42</v>
      </c>
      <c r="E79" s="13">
        <f t="shared" si="11"/>
        <v>0.6</v>
      </c>
      <c r="F79" s="9" t="str">
        <f t="shared" si="12"/>
        <v>kg</v>
      </c>
      <c r="G79" s="17" t="s">
        <v>172</v>
      </c>
    </row>
    <row r="80" spans="1:7" ht="13" x14ac:dyDescent="0.15">
      <c r="A80" s="10"/>
      <c r="B80" s="12" t="s">
        <v>173</v>
      </c>
      <c r="C80" s="9">
        <v>4.4999999999999998E-2</v>
      </c>
      <c r="D80" s="9" t="s">
        <v>42</v>
      </c>
      <c r="E80" s="13">
        <f t="shared" si="11"/>
        <v>0.89999999999999991</v>
      </c>
      <c r="F80" s="9" t="str">
        <f t="shared" si="12"/>
        <v>kg</v>
      </c>
      <c r="G80" s="17"/>
    </row>
    <row r="81" spans="1:7" ht="13" x14ac:dyDescent="0.15">
      <c r="A81" s="10"/>
      <c r="B81" s="12" t="s">
        <v>174</v>
      </c>
      <c r="C81" s="9">
        <v>0.05</v>
      </c>
      <c r="D81" s="9" t="s">
        <v>175</v>
      </c>
      <c r="E81" s="13">
        <f t="shared" si="11"/>
        <v>1</v>
      </c>
      <c r="F81" s="9" t="str">
        <f t="shared" si="12"/>
        <v>bt</v>
      </c>
      <c r="G81" s="17"/>
    </row>
    <row r="82" spans="1:7" ht="13" x14ac:dyDescent="0.15">
      <c r="A82" s="15"/>
      <c r="B82" s="14"/>
      <c r="C82" s="9"/>
      <c r="D82" s="9"/>
      <c r="E82" s="13"/>
      <c r="F82" s="9"/>
      <c r="G82" s="9"/>
    </row>
    <row r="83" spans="1:7" ht="13" x14ac:dyDescent="0.15">
      <c r="A83" s="10" t="s">
        <v>176</v>
      </c>
      <c r="B83" s="12" t="s">
        <v>177</v>
      </c>
      <c r="C83" s="9">
        <v>0.1</v>
      </c>
      <c r="D83" s="9" t="s">
        <v>42</v>
      </c>
      <c r="E83" s="13">
        <f t="shared" ref="E83:E89" si="13">$E$1*C83</f>
        <v>2</v>
      </c>
      <c r="F83" s="9" t="str">
        <f t="shared" ref="F83:F89" si="14">D83</f>
        <v>kg</v>
      </c>
      <c r="G83" s="17"/>
    </row>
    <row r="84" spans="1:7" ht="13" x14ac:dyDescent="0.15">
      <c r="A84" s="10"/>
      <c r="B84" s="12" t="s">
        <v>91</v>
      </c>
      <c r="C84" s="9">
        <v>0.02</v>
      </c>
      <c r="D84" s="9" t="s">
        <v>42</v>
      </c>
      <c r="E84" s="13">
        <f t="shared" si="13"/>
        <v>0.4</v>
      </c>
      <c r="F84" s="9" t="str">
        <f t="shared" si="14"/>
        <v>kg</v>
      </c>
      <c r="G84" s="17"/>
    </row>
    <row r="85" spans="1:7" ht="13" x14ac:dyDescent="0.15">
      <c r="A85" s="10"/>
      <c r="B85" s="12" t="s">
        <v>178</v>
      </c>
      <c r="C85" s="9">
        <v>2.5000000000000001E-2</v>
      </c>
      <c r="D85" s="9" t="s">
        <v>74</v>
      </c>
      <c r="E85" s="13">
        <f t="shared" si="13"/>
        <v>0.5</v>
      </c>
      <c r="F85" s="9" t="str">
        <f t="shared" si="14"/>
        <v>pc</v>
      </c>
      <c r="G85" s="17"/>
    </row>
    <row r="86" spans="1:7" ht="13" x14ac:dyDescent="0.15">
      <c r="A86" s="10"/>
      <c r="B86" s="12" t="s">
        <v>94</v>
      </c>
      <c r="C86" s="9">
        <v>1.2E-2</v>
      </c>
      <c r="D86" s="9" t="s">
        <v>42</v>
      </c>
      <c r="E86" s="13">
        <f t="shared" si="13"/>
        <v>0.24</v>
      </c>
      <c r="F86" s="9" t="str">
        <f t="shared" si="14"/>
        <v>kg</v>
      </c>
      <c r="G86" s="17"/>
    </row>
    <row r="87" spans="1:7" ht="13" x14ac:dyDescent="0.15">
      <c r="A87" s="10"/>
      <c r="B87" s="12" t="s">
        <v>179</v>
      </c>
      <c r="C87" s="9">
        <v>0.05</v>
      </c>
      <c r="D87" s="9" t="s">
        <v>42</v>
      </c>
      <c r="E87" s="13">
        <f t="shared" si="13"/>
        <v>1</v>
      </c>
      <c r="F87" s="9" t="str">
        <f t="shared" si="14"/>
        <v>kg</v>
      </c>
      <c r="G87" s="17"/>
    </row>
    <row r="88" spans="1:7" ht="13" x14ac:dyDescent="0.15">
      <c r="A88" s="10"/>
      <c r="B88" s="12" t="s">
        <v>169</v>
      </c>
      <c r="C88" s="9">
        <v>0.1</v>
      </c>
      <c r="D88" s="9" t="s">
        <v>93</v>
      </c>
      <c r="E88" s="13">
        <f t="shared" si="13"/>
        <v>2</v>
      </c>
      <c r="F88" s="9" t="str">
        <f t="shared" si="14"/>
        <v>tête</v>
      </c>
      <c r="G88" s="17"/>
    </row>
    <row r="89" spans="1:7" ht="13" x14ac:dyDescent="0.15">
      <c r="A89" s="10"/>
      <c r="B89" s="12" t="s">
        <v>180</v>
      </c>
      <c r="C89" s="9">
        <v>0.03</v>
      </c>
      <c r="D89" s="9" t="s">
        <v>44</v>
      </c>
      <c r="E89" s="13">
        <f t="shared" si="13"/>
        <v>0.6</v>
      </c>
      <c r="F89" s="9" t="str">
        <f t="shared" si="14"/>
        <v>litre</v>
      </c>
      <c r="G89" s="17"/>
    </row>
    <row r="90" spans="1:7" ht="13" x14ac:dyDescent="0.15">
      <c r="A90" s="15"/>
      <c r="B90" s="14"/>
      <c r="C90" s="9"/>
      <c r="D90" s="9"/>
      <c r="E90" s="13"/>
      <c r="F90" s="9"/>
      <c r="G90" s="9"/>
    </row>
    <row r="91" spans="1:7" ht="13" x14ac:dyDescent="0.15">
      <c r="A91" s="10" t="s">
        <v>181</v>
      </c>
      <c r="B91" s="12" t="s">
        <v>182</v>
      </c>
      <c r="C91" s="9">
        <v>0.3</v>
      </c>
      <c r="D91" s="9" t="s">
        <v>42</v>
      </c>
      <c r="E91" s="13">
        <f>$E$1*C91</f>
        <v>6</v>
      </c>
      <c r="F91" s="9" t="str">
        <f>D91</f>
        <v>kg</v>
      </c>
      <c r="G91" s="17"/>
    </row>
    <row r="92" spans="1:7" ht="13" x14ac:dyDescent="0.15">
      <c r="A92" s="10"/>
      <c r="B92" s="12" t="s">
        <v>183</v>
      </c>
      <c r="C92" s="9">
        <v>0</v>
      </c>
      <c r="D92" s="9" t="s">
        <v>175</v>
      </c>
      <c r="E92" s="13">
        <f>$E$1*C92</f>
        <v>0</v>
      </c>
      <c r="F92" s="9" t="str">
        <f>D92</f>
        <v>bt</v>
      </c>
      <c r="G92" s="17" t="s">
        <v>184</v>
      </c>
    </row>
    <row r="93" spans="1:7" ht="13" x14ac:dyDescent="0.15">
      <c r="A93" s="10"/>
      <c r="B93" s="12" t="s">
        <v>185</v>
      </c>
      <c r="C93" s="9">
        <v>0.1</v>
      </c>
      <c r="D93" s="9" t="s">
        <v>186</v>
      </c>
      <c r="E93" s="13">
        <f>$E$1*C93</f>
        <v>2</v>
      </c>
      <c r="F93" s="9" t="str">
        <f>D93</f>
        <v>bot.</v>
      </c>
      <c r="G93" s="17" t="s">
        <v>187</v>
      </c>
    </row>
    <row r="94" spans="1:7" ht="13" x14ac:dyDescent="0.15">
      <c r="A94" s="10"/>
      <c r="B94" s="12" t="s">
        <v>91</v>
      </c>
      <c r="C94" s="9">
        <v>0.01</v>
      </c>
      <c r="D94" s="9" t="s">
        <v>42</v>
      </c>
      <c r="E94" s="13">
        <f>$E$1*C94</f>
        <v>0.2</v>
      </c>
      <c r="F94" s="9" t="str">
        <f>D94</f>
        <v>kg</v>
      </c>
      <c r="G94" s="17"/>
    </row>
    <row r="95" spans="1:7" ht="13" x14ac:dyDescent="0.15">
      <c r="A95" s="15"/>
      <c r="B95" s="14"/>
      <c r="C95" s="9"/>
      <c r="D95" s="9"/>
      <c r="E95" s="13"/>
      <c r="F95" s="9"/>
      <c r="G95" s="9"/>
    </row>
    <row r="96" spans="1:7" ht="13" x14ac:dyDescent="0.15">
      <c r="A96" s="10" t="s">
        <v>188</v>
      </c>
      <c r="B96" s="12" t="s">
        <v>189</v>
      </c>
      <c r="C96" s="9">
        <v>1</v>
      </c>
      <c r="D96" s="9" t="s">
        <v>74</v>
      </c>
      <c r="E96" s="13">
        <f>$E$1*C96</f>
        <v>20</v>
      </c>
      <c r="F96" s="9" t="str">
        <f>D96</f>
        <v>pc</v>
      </c>
      <c r="G96" s="17"/>
    </row>
    <row r="97" spans="1:7" ht="13" x14ac:dyDescent="0.15">
      <c r="A97" s="10"/>
      <c r="B97" s="12" t="s">
        <v>190</v>
      </c>
      <c r="C97" s="9">
        <v>0.15</v>
      </c>
      <c r="D97" s="9" t="s">
        <v>93</v>
      </c>
      <c r="E97" s="13">
        <f>$E$1*C97</f>
        <v>3</v>
      </c>
      <c r="F97" s="9" t="str">
        <f>D97</f>
        <v>tête</v>
      </c>
      <c r="G97" s="17" t="s">
        <v>191</v>
      </c>
    </row>
    <row r="98" spans="1:7" ht="13" x14ac:dyDescent="0.15">
      <c r="A98" s="15"/>
      <c r="B98" s="14"/>
      <c r="C98" s="9"/>
      <c r="D98" s="9"/>
      <c r="E98" s="13"/>
      <c r="F98" s="9"/>
      <c r="G98" s="9"/>
    </row>
    <row r="99" spans="1:7" ht="13" x14ac:dyDescent="0.15">
      <c r="A99" s="10" t="s">
        <v>192</v>
      </c>
      <c r="B99" s="12" t="s">
        <v>193</v>
      </c>
      <c r="C99" s="9">
        <v>0.2</v>
      </c>
      <c r="D99" s="9" t="s">
        <v>42</v>
      </c>
      <c r="E99" s="13">
        <f>$E$1*C99</f>
        <v>4</v>
      </c>
      <c r="F99" s="9" t="str">
        <f>D99</f>
        <v>kg</v>
      </c>
      <c r="G99" s="17"/>
    </row>
    <row r="100" spans="1:7" ht="13" x14ac:dyDescent="0.15">
      <c r="A100" s="10"/>
      <c r="B100" s="12" t="s">
        <v>192</v>
      </c>
      <c r="C100" s="9">
        <f>5/20</f>
        <v>0.25</v>
      </c>
      <c r="D100" s="9" t="s">
        <v>42</v>
      </c>
      <c r="E100" s="13">
        <f>$E$1*C100</f>
        <v>5</v>
      </c>
      <c r="F100" s="9" t="str">
        <f>D100</f>
        <v>kg</v>
      </c>
      <c r="G100" s="17" t="s">
        <v>194</v>
      </c>
    </row>
    <row r="101" spans="1:7" ht="13" x14ac:dyDescent="0.15">
      <c r="A101" s="10"/>
      <c r="B101" s="12" t="s">
        <v>195</v>
      </c>
      <c r="C101" s="9">
        <v>0.1</v>
      </c>
      <c r="D101" s="9" t="s">
        <v>42</v>
      </c>
      <c r="E101" s="13">
        <f>$E$1*C101</f>
        <v>2</v>
      </c>
      <c r="F101" s="9" t="str">
        <f>D101</f>
        <v>kg</v>
      </c>
      <c r="G101" s="17"/>
    </row>
    <row r="102" spans="1:7" ht="13" x14ac:dyDescent="0.15">
      <c r="A102" s="15"/>
      <c r="B102" s="14"/>
      <c r="C102" s="9"/>
      <c r="D102" s="9"/>
      <c r="E102" s="13"/>
      <c r="F102" s="9"/>
      <c r="G102" s="9"/>
    </row>
    <row r="103" spans="1:7" ht="13" x14ac:dyDescent="0.15">
      <c r="A103" s="10" t="s">
        <v>196</v>
      </c>
      <c r="B103" s="12" t="s">
        <v>196</v>
      </c>
      <c r="C103" s="9">
        <v>0.08</v>
      </c>
      <c r="D103" s="9" t="s">
        <v>42</v>
      </c>
      <c r="E103" s="13">
        <f t="shared" ref="E103:E118" si="15">$E$1*C103</f>
        <v>1.6</v>
      </c>
      <c r="F103" s="9" t="str">
        <f t="shared" ref="F103:F108" si="16">D103</f>
        <v>kg</v>
      </c>
      <c r="G103" s="17"/>
    </row>
    <row r="104" spans="1:7" ht="13" x14ac:dyDescent="0.15">
      <c r="A104" s="10"/>
      <c r="B104" s="12" t="s">
        <v>197</v>
      </c>
      <c r="C104" s="9">
        <v>0.1</v>
      </c>
      <c r="D104" s="9" t="s">
        <v>42</v>
      </c>
      <c r="E104" s="13">
        <f t="shared" si="15"/>
        <v>2</v>
      </c>
      <c r="F104" s="9" t="str">
        <f t="shared" si="16"/>
        <v>kg</v>
      </c>
      <c r="G104" s="17"/>
    </row>
    <row r="105" spans="1:7" ht="13" x14ac:dyDescent="0.15">
      <c r="A105" s="10"/>
      <c r="B105" s="12" t="s">
        <v>198</v>
      </c>
      <c r="C105" s="9">
        <v>0.1</v>
      </c>
      <c r="D105" s="9" t="s">
        <v>42</v>
      </c>
      <c r="E105" s="13">
        <f t="shared" si="15"/>
        <v>2</v>
      </c>
      <c r="F105" s="9" t="str">
        <f t="shared" si="16"/>
        <v>kg</v>
      </c>
      <c r="G105" s="17"/>
    </row>
    <row r="106" spans="1:7" ht="13" x14ac:dyDescent="0.15">
      <c r="A106" s="10"/>
      <c r="B106" s="12" t="s">
        <v>91</v>
      </c>
      <c r="C106" s="9">
        <v>2.5000000000000001E-2</v>
      </c>
      <c r="D106" s="9" t="s">
        <v>74</v>
      </c>
      <c r="E106" s="13">
        <f t="shared" si="15"/>
        <v>0.5</v>
      </c>
      <c r="F106" s="9" t="str">
        <f t="shared" si="16"/>
        <v>pc</v>
      </c>
      <c r="G106" s="17"/>
    </row>
    <row r="107" spans="1:7" ht="13" x14ac:dyDescent="0.15">
      <c r="A107" s="10"/>
      <c r="B107" s="12" t="s">
        <v>178</v>
      </c>
      <c r="C107" s="9">
        <v>0.04</v>
      </c>
      <c r="D107" s="9" t="s">
        <v>74</v>
      </c>
      <c r="E107" s="13">
        <f t="shared" si="15"/>
        <v>0.8</v>
      </c>
      <c r="F107" s="9" t="str">
        <f t="shared" si="16"/>
        <v>pc</v>
      </c>
      <c r="G107" s="17"/>
    </row>
    <row r="108" spans="1:7" ht="13" x14ac:dyDescent="0.15">
      <c r="A108" s="10"/>
      <c r="B108" s="12" t="s">
        <v>199</v>
      </c>
      <c r="C108" s="9">
        <v>1</v>
      </c>
      <c r="D108" s="9" t="s">
        <v>74</v>
      </c>
      <c r="E108" s="13">
        <f t="shared" si="15"/>
        <v>20</v>
      </c>
      <c r="F108" s="9" t="str">
        <f t="shared" si="16"/>
        <v>pc</v>
      </c>
      <c r="G108" s="17"/>
    </row>
    <row r="109" spans="1:7" ht="13" x14ac:dyDescent="0.15">
      <c r="A109" s="14"/>
      <c r="B109" s="14"/>
      <c r="C109" s="9"/>
      <c r="D109" s="9"/>
      <c r="E109" s="13">
        <f t="shared" si="15"/>
        <v>0</v>
      </c>
      <c r="F109" s="9"/>
      <c r="G109" s="9"/>
    </row>
    <row r="110" spans="1:7" ht="13" x14ac:dyDescent="0.15">
      <c r="A110" s="10" t="s">
        <v>200</v>
      </c>
      <c r="B110" s="12" t="s">
        <v>201</v>
      </c>
      <c r="C110" s="9">
        <v>0.18</v>
      </c>
      <c r="D110" s="9" t="s">
        <v>42</v>
      </c>
      <c r="E110" s="13">
        <f t="shared" si="15"/>
        <v>3.5999999999999996</v>
      </c>
      <c r="F110" s="9" t="str">
        <f t="shared" ref="F110:F118" si="17">D110</f>
        <v>kg</v>
      </c>
      <c r="G110" s="17"/>
    </row>
    <row r="111" spans="1:7" ht="13" x14ac:dyDescent="0.15">
      <c r="A111" s="10"/>
      <c r="B111" s="12" t="s">
        <v>202</v>
      </c>
      <c r="C111" s="9">
        <v>0.1</v>
      </c>
      <c r="D111" s="9" t="s">
        <v>134</v>
      </c>
      <c r="E111" s="13">
        <f t="shared" si="15"/>
        <v>2</v>
      </c>
      <c r="F111" s="9" t="str">
        <f t="shared" si="17"/>
        <v>tub</v>
      </c>
      <c r="G111" s="17"/>
    </row>
    <row r="112" spans="1:7" ht="13" x14ac:dyDescent="0.15">
      <c r="A112" s="10"/>
      <c r="B112" s="12" t="s">
        <v>203</v>
      </c>
      <c r="C112" s="9">
        <v>0.05</v>
      </c>
      <c r="D112" s="9" t="s">
        <v>186</v>
      </c>
      <c r="E112" s="13">
        <f t="shared" si="15"/>
        <v>1</v>
      </c>
      <c r="F112" s="9" t="str">
        <f t="shared" si="17"/>
        <v>bot.</v>
      </c>
      <c r="G112" s="17"/>
    </row>
    <row r="113" spans="1:7" ht="13" x14ac:dyDescent="0.15">
      <c r="A113" s="10"/>
      <c r="B113" s="12" t="s">
        <v>91</v>
      </c>
      <c r="C113" s="9">
        <v>0.02</v>
      </c>
      <c r="D113" s="9" t="s">
        <v>42</v>
      </c>
      <c r="E113" s="13">
        <f t="shared" si="15"/>
        <v>0.4</v>
      </c>
      <c r="F113" s="9" t="str">
        <f t="shared" si="17"/>
        <v>kg</v>
      </c>
      <c r="G113" s="17"/>
    </row>
    <row r="114" spans="1:7" ht="13" x14ac:dyDescent="0.15">
      <c r="A114" s="10"/>
      <c r="B114" s="12" t="s">
        <v>170</v>
      </c>
      <c r="C114" s="9">
        <v>0.15</v>
      </c>
      <c r="D114" s="9" t="s">
        <v>42</v>
      </c>
      <c r="E114" s="13">
        <f t="shared" si="15"/>
        <v>3</v>
      </c>
      <c r="F114" s="9" t="str">
        <f t="shared" si="17"/>
        <v>kg</v>
      </c>
      <c r="G114" s="17"/>
    </row>
    <row r="115" spans="1:7" ht="13" x14ac:dyDescent="0.15">
      <c r="A115" s="10"/>
      <c r="B115" s="12" t="s">
        <v>173</v>
      </c>
      <c r="C115" s="9">
        <v>0.04</v>
      </c>
      <c r="D115" s="9" t="s">
        <v>42</v>
      </c>
      <c r="E115" s="13">
        <f t="shared" si="15"/>
        <v>0.8</v>
      </c>
      <c r="F115" s="9" t="str">
        <f t="shared" si="17"/>
        <v>kg</v>
      </c>
      <c r="G115" s="17"/>
    </row>
    <row r="116" spans="1:7" ht="13" x14ac:dyDescent="0.15">
      <c r="A116" s="10"/>
      <c r="B116" s="12" t="s">
        <v>204</v>
      </c>
      <c r="C116" s="9">
        <v>0.2</v>
      </c>
      <c r="D116" s="9" t="s">
        <v>74</v>
      </c>
      <c r="E116" s="13">
        <f t="shared" si="15"/>
        <v>4</v>
      </c>
      <c r="F116" s="9" t="str">
        <f t="shared" si="17"/>
        <v>pc</v>
      </c>
      <c r="G116" s="17"/>
    </row>
    <row r="117" spans="1:7" ht="13" x14ac:dyDescent="0.15">
      <c r="A117" s="10"/>
      <c r="B117" s="12" t="s">
        <v>205</v>
      </c>
      <c r="C117" s="9">
        <v>0.125</v>
      </c>
      <c r="D117" s="9" t="s">
        <v>42</v>
      </c>
      <c r="E117" s="13">
        <f t="shared" si="15"/>
        <v>2.5</v>
      </c>
      <c r="F117" s="9" t="str">
        <f t="shared" si="17"/>
        <v>kg</v>
      </c>
      <c r="G117" s="17"/>
    </row>
    <row r="118" spans="1:7" ht="13" x14ac:dyDescent="0.15">
      <c r="A118" s="10" t="s">
        <v>206</v>
      </c>
      <c r="B118" s="12" t="s">
        <v>207</v>
      </c>
      <c r="C118" s="9">
        <v>2.5000000000000001E-2</v>
      </c>
      <c r="D118" s="9" t="s">
        <v>42</v>
      </c>
      <c r="E118" s="13">
        <f t="shared" si="15"/>
        <v>0.5</v>
      </c>
      <c r="F118" s="9" t="str">
        <f t="shared" si="17"/>
        <v>kg</v>
      </c>
      <c r="G118" s="17"/>
    </row>
    <row r="119" spans="1:7" ht="13" x14ac:dyDescent="0.15">
      <c r="A119" s="15"/>
      <c r="B119" s="14"/>
      <c r="C119" s="9"/>
      <c r="D119" s="9"/>
      <c r="E119" s="13"/>
      <c r="F119" s="9"/>
      <c r="G119" s="9"/>
    </row>
    <row r="120" spans="1:7" ht="26" x14ac:dyDescent="0.15">
      <c r="A120" s="10" t="s">
        <v>208</v>
      </c>
      <c r="B120" s="12" t="s">
        <v>209</v>
      </c>
      <c r="C120" s="9">
        <v>1</v>
      </c>
      <c r="D120" s="9" t="s">
        <v>74</v>
      </c>
      <c r="E120" s="13">
        <f>$E$1*C120</f>
        <v>20</v>
      </c>
      <c r="F120" s="9" t="str">
        <f>D120</f>
        <v>pc</v>
      </c>
      <c r="G120" s="17"/>
    </row>
    <row r="121" spans="1:7" ht="13" x14ac:dyDescent="0.15">
      <c r="A121" s="10" t="s">
        <v>208</v>
      </c>
      <c r="B121" s="12" t="s">
        <v>210</v>
      </c>
      <c r="C121" s="9">
        <v>0.5</v>
      </c>
      <c r="D121" s="9" t="s">
        <v>211</v>
      </c>
      <c r="E121" s="13">
        <f>$E$1*C121</f>
        <v>10</v>
      </c>
      <c r="F121" s="9" t="str">
        <f>D121</f>
        <v>port</v>
      </c>
      <c r="G121" s="17"/>
    </row>
    <row r="122" spans="1:7" ht="13" x14ac:dyDescent="0.15">
      <c r="A122" s="15"/>
      <c r="B122" s="14"/>
      <c r="C122" s="9"/>
      <c r="D122" s="9"/>
      <c r="E122" s="13"/>
      <c r="F122" s="9"/>
      <c r="G122" s="9"/>
    </row>
    <row r="123" spans="1:7" ht="13" x14ac:dyDescent="0.15">
      <c r="A123" s="10" t="s">
        <v>212</v>
      </c>
      <c r="B123" s="12" t="s">
        <v>213</v>
      </c>
      <c r="C123" s="9">
        <v>0.2</v>
      </c>
      <c r="D123" s="9" t="s">
        <v>42</v>
      </c>
      <c r="E123" s="13">
        <f t="shared" ref="E123:E129" si="18">$E$1*C123</f>
        <v>4</v>
      </c>
      <c r="F123" s="9" t="str">
        <f t="shared" ref="F123:F129" si="19">D123</f>
        <v>kg</v>
      </c>
      <c r="G123" s="17"/>
    </row>
    <row r="124" spans="1:7" ht="13" x14ac:dyDescent="0.15">
      <c r="A124" s="10"/>
      <c r="B124" s="12" t="s">
        <v>43</v>
      </c>
      <c r="C124" s="9">
        <v>0.15</v>
      </c>
      <c r="D124" s="9" t="s">
        <v>142</v>
      </c>
      <c r="E124" s="13">
        <f t="shared" si="18"/>
        <v>3</v>
      </c>
      <c r="F124" s="9" t="str">
        <f t="shared" si="19"/>
        <v>l</v>
      </c>
      <c r="G124" s="17"/>
    </row>
    <row r="125" spans="1:7" ht="13" x14ac:dyDescent="0.15">
      <c r="A125" s="10"/>
      <c r="B125" s="12" t="s">
        <v>132</v>
      </c>
      <c r="C125" s="9">
        <v>1.7</v>
      </c>
      <c r="D125" s="9" t="s">
        <v>74</v>
      </c>
      <c r="E125" s="13">
        <f t="shared" si="18"/>
        <v>34</v>
      </c>
      <c r="F125" s="9" t="str">
        <f t="shared" si="19"/>
        <v>pc</v>
      </c>
      <c r="G125" s="17"/>
    </row>
    <row r="126" spans="1:7" ht="13" x14ac:dyDescent="0.15">
      <c r="A126" s="10"/>
      <c r="B126" s="12" t="s">
        <v>214</v>
      </c>
      <c r="C126" s="9">
        <v>1.6E-2</v>
      </c>
      <c r="D126" s="9" t="s">
        <v>142</v>
      </c>
      <c r="E126" s="13">
        <f t="shared" si="18"/>
        <v>0.32</v>
      </c>
      <c r="F126" s="9" t="str">
        <f t="shared" si="19"/>
        <v>l</v>
      </c>
      <c r="G126" s="17"/>
    </row>
    <row r="127" spans="1:7" ht="13" x14ac:dyDescent="0.15">
      <c r="A127" s="10"/>
      <c r="B127" s="12" t="s">
        <v>215</v>
      </c>
      <c r="C127" s="9">
        <v>2.5000000000000001E-2</v>
      </c>
      <c r="D127" s="9" t="s">
        <v>117</v>
      </c>
      <c r="E127" s="13">
        <f t="shared" si="18"/>
        <v>0.5</v>
      </c>
      <c r="F127" s="9" t="str">
        <f t="shared" si="19"/>
        <v>pot</v>
      </c>
      <c r="G127" s="17"/>
    </row>
    <row r="128" spans="1:7" ht="13" x14ac:dyDescent="0.15">
      <c r="A128" s="10"/>
      <c r="B128" s="12" t="s">
        <v>70</v>
      </c>
      <c r="C128" s="9">
        <v>0.05</v>
      </c>
      <c r="D128" s="9" t="s">
        <v>42</v>
      </c>
      <c r="E128" s="13">
        <f t="shared" si="18"/>
        <v>1</v>
      </c>
      <c r="F128" s="9" t="str">
        <f t="shared" si="19"/>
        <v>kg</v>
      </c>
      <c r="G128" s="17"/>
    </row>
    <row r="129" spans="1:7" ht="13" x14ac:dyDescent="0.15">
      <c r="A129" s="10"/>
      <c r="B129" s="12" t="s">
        <v>216</v>
      </c>
      <c r="C129" s="9">
        <v>0.15</v>
      </c>
      <c r="D129" s="9" t="s">
        <v>42</v>
      </c>
      <c r="E129" s="13">
        <f t="shared" si="18"/>
        <v>3</v>
      </c>
      <c r="F129" s="9" t="str">
        <f t="shared" si="19"/>
        <v>kg</v>
      </c>
      <c r="G129" s="17"/>
    </row>
    <row r="130" spans="1:7" ht="13" x14ac:dyDescent="0.15">
      <c r="A130" s="15"/>
      <c r="B130" s="14"/>
      <c r="C130" s="9"/>
      <c r="D130" s="9"/>
      <c r="E130" s="13"/>
      <c r="F130" s="9"/>
      <c r="G130" s="9"/>
    </row>
    <row r="131" spans="1:7" ht="13" x14ac:dyDescent="0.15">
      <c r="A131" s="10" t="s">
        <v>217</v>
      </c>
      <c r="B131" s="12" t="s">
        <v>218</v>
      </c>
      <c r="C131" s="9">
        <v>2.5000000000000001E-2</v>
      </c>
      <c r="D131" s="9" t="s">
        <v>219</v>
      </c>
      <c r="E131" s="13">
        <f t="shared" ref="E131:E136" si="20">$E$1*C131</f>
        <v>0.5</v>
      </c>
      <c r="F131" s="9" t="str">
        <f t="shared" ref="F131:F136" si="21">D131</f>
        <v>pak</v>
      </c>
      <c r="G131" s="17" t="s">
        <v>220</v>
      </c>
    </row>
    <row r="132" spans="1:7" ht="13" x14ac:dyDescent="0.15">
      <c r="A132" s="10"/>
      <c r="B132" s="12" t="s">
        <v>148</v>
      </c>
      <c r="C132" s="9">
        <v>0.01</v>
      </c>
      <c r="D132" s="9" t="s">
        <v>42</v>
      </c>
      <c r="E132" s="13">
        <f t="shared" si="20"/>
        <v>0.2</v>
      </c>
      <c r="F132" s="9" t="str">
        <f t="shared" si="21"/>
        <v>kg</v>
      </c>
      <c r="G132" s="17"/>
    </row>
    <row r="133" spans="1:7" ht="13" x14ac:dyDescent="0.15">
      <c r="A133" s="10"/>
      <c r="B133" s="12" t="s">
        <v>221</v>
      </c>
      <c r="C133" s="9">
        <v>0.02</v>
      </c>
      <c r="D133" s="9" t="s">
        <v>74</v>
      </c>
      <c r="E133" s="13">
        <f t="shared" si="20"/>
        <v>0.4</v>
      </c>
      <c r="F133" s="9" t="str">
        <f t="shared" si="21"/>
        <v>pc</v>
      </c>
      <c r="G133" s="17"/>
    </row>
    <row r="134" spans="1:7" ht="13" x14ac:dyDescent="0.15">
      <c r="A134" s="10"/>
      <c r="B134" s="12" t="s">
        <v>91</v>
      </c>
      <c r="C134" s="9">
        <v>0.02</v>
      </c>
      <c r="D134" s="9" t="s">
        <v>42</v>
      </c>
      <c r="E134" s="13">
        <f t="shared" si="20"/>
        <v>0.4</v>
      </c>
      <c r="F134" s="9" t="str">
        <f t="shared" si="21"/>
        <v>kg</v>
      </c>
      <c r="G134" s="17"/>
    </row>
    <row r="135" spans="1:7" ht="13" x14ac:dyDescent="0.15">
      <c r="A135" s="10"/>
      <c r="B135" s="12" t="s">
        <v>222</v>
      </c>
      <c r="C135" s="9">
        <v>0.1</v>
      </c>
      <c r="D135" s="9" t="s">
        <v>74</v>
      </c>
      <c r="E135" s="13">
        <f t="shared" si="20"/>
        <v>2</v>
      </c>
      <c r="F135" s="9" t="str">
        <f t="shared" si="21"/>
        <v>pc</v>
      </c>
      <c r="G135" s="17"/>
    </row>
    <row r="136" spans="1:7" ht="13" x14ac:dyDescent="0.15">
      <c r="A136" s="10"/>
      <c r="B136" s="12" t="s">
        <v>223</v>
      </c>
      <c r="C136" s="9">
        <v>0.2</v>
      </c>
      <c r="D136" s="9" t="s">
        <v>224</v>
      </c>
      <c r="E136" s="13">
        <f t="shared" si="20"/>
        <v>4</v>
      </c>
      <c r="F136" s="9" t="str">
        <f t="shared" si="21"/>
        <v>cubes</v>
      </c>
      <c r="G136" s="17"/>
    </row>
    <row r="137" spans="1:7" ht="13" x14ac:dyDescent="0.15">
      <c r="A137" s="15"/>
      <c r="B137" s="14"/>
      <c r="C137" s="9"/>
      <c r="D137" s="9"/>
      <c r="E137" s="13"/>
      <c r="F137" s="9"/>
      <c r="G137" s="9"/>
    </row>
    <row r="138" spans="1:7" ht="13" x14ac:dyDescent="0.15">
      <c r="A138" s="10" t="s">
        <v>225</v>
      </c>
      <c r="B138" s="12" t="s">
        <v>226</v>
      </c>
      <c r="C138" s="9">
        <v>0.8</v>
      </c>
      <c r="D138" s="9" t="s">
        <v>42</v>
      </c>
      <c r="E138" s="13">
        <f t="shared" ref="E138:E145" si="22">$E$1*C138</f>
        <v>16</v>
      </c>
      <c r="F138" s="9" t="str">
        <f t="shared" ref="F138:F145" si="23">D138</f>
        <v>kg</v>
      </c>
      <c r="G138" s="17" t="s">
        <v>227</v>
      </c>
    </row>
    <row r="139" spans="1:7" ht="13" x14ac:dyDescent="0.15">
      <c r="A139" s="10"/>
      <c r="B139" s="12" t="s">
        <v>228</v>
      </c>
      <c r="C139" s="9">
        <v>0.1</v>
      </c>
      <c r="D139" s="9" t="s">
        <v>42</v>
      </c>
      <c r="E139" s="13">
        <f t="shared" si="22"/>
        <v>2</v>
      </c>
      <c r="F139" s="9" t="str">
        <f t="shared" si="23"/>
        <v>kg</v>
      </c>
      <c r="G139" s="17"/>
    </row>
    <row r="140" spans="1:7" ht="13" x14ac:dyDescent="0.15">
      <c r="A140" s="10"/>
      <c r="B140" s="12" t="s">
        <v>229</v>
      </c>
      <c r="C140" s="9">
        <v>0.2</v>
      </c>
      <c r="D140" s="9" t="s">
        <v>74</v>
      </c>
      <c r="E140" s="13">
        <f t="shared" si="22"/>
        <v>4</v>
      </c>
      <c r="F140" s="9" t="str">
        <f t="shared" si="23"/>
        <v>pc</v>
      </c>
      <c r="G140" s="17"/>
    </row>
    <row r="141" spans="1:7" ht="13" x14ac:dyDescent="0.15">
      <c r="A141" s="10"/>
      <c r="B141" s="12" t="s">
        <v>91</v>
      </c>
      <c r="C141" s="9">
        <v>0.02</v>
      </c>
      <c r="D141" s="9" t="s">
        <v>42</v>
      </c>
      <c r="E141" s="13">
        <f t="shared" si="22"/>
        <v>0.4</v>
      </c>
      <c r="F141" s="9" t="str">
        <f t="shared" si="23"/>
        <v>kg</v>
      </c>
      <c r="G141" s="17"/>
    </row>
    <row r="142" spans="1:7" ht="13" x14ac:dyDescent="0.15">
      <c r="A142" s="10"/>
      <c r="B142" s="12" t="s">
        <v>120</v>
      </c>
      <c r="C142" s="9">
        <v>7.0000000000000007E-2</v>
      </c>
      <c r="D142" s="9" t="s">
        <v>42</v>
      </c>
      <c r="E142" s="13">
        <f t="shared" si="22"/>
        <v>1.4000000000000001</v>
      </c>
      <c r="F142" s="9" t="str">
        <f t="shared" si="23"/>
        <v>kg</v>
      </c>
      <c r="G142" s="17"/>
    </row>
    <row r="143" spans="1:7" ht="13" x14ac:dyDescent="0.15">
      <c r="A143" s="10"/>
      <c r="B143" s="12" t="s">
        <v>230</v>
      </c>
      <c r="C143" s="9">
        <v>0.25</v>
      </c>
      <c r="D143" s="9" t="s">
        <v>42</v>
      </c>
      <c r="E143" s="13">
        <f t="shared" si="22"/>
        <v>5</v>
      </c>
      <c r="F143" s="9" t="str">
        <f t="shared" si="23"/>
        <v>kg</v>
      </c>
      <c r="G143" s="17"/>
    </row>
    <row r="144" spans="1:7" ht="13" x14ac:dyDescent="0.15">
      <c r="A144" s="10"/>
      <c r="B144" s="12" t="s">
        <v>231</v>
      </c>
      <c r="C144" s="9">
        <v>0.04</v>
      </c>
      <c r="D144" s="9" t="s">
        <v>93</v>
      </c>
      <c r="E144" s="13">
        <f t="shared" si="22"/>
        <v>0.8</v>
      </c>
      <c r="F144" s="9" t="str">
        <f t="shared" si="23"/>
        <v>tête</v>
      </c>
      <c r="G144" s="17"/>
    </row>
    <row r="145" spans="1:7" ht="13" x14ac:dyDescent="0.15">
      <c r="A145" s="10"/>
      <c r="B145" s="12" t="s">
        <v>232</v>
      </c>
      <c r="C145" s="9">
        <v>0.05</v>
      </c>
      <c r="D145" s="9" t="s">
        <v>175</v>
      </c>
      <c r="E145" s="13">
        <f t="shared" si="22"/>
        <v>1</v>
      </c>
      <c r="F145" s="9" t="str">
        <f t="shared" si="23"/>
        <v>bt</v>
      </c>
      <c r="G145" s="17"/>
    </row>
    <row r="146" spans="1:7" ht="13" x14ac:dyDescent="0.15">
      <c r="A146" s="15"/>
      <c r="B146" s="14"/>
      <c r="C146" s="9"/>
      <c r="D146" s="9"/>
      <c r="E146" s="13"/>
      <c r="F146" s="9"/>
      <c r="G146" s="9"/>
    </row>
    <row r="147" spans="1:7" ht="13" x14ac:dyDescent="0.15">
      <c r="A147" s="10" t="s">
        <v>233</v>
      </c>
      <c r="B147" s="12" t="s">
        <v>177</v>
      </c>
      <c r="C147" s="9">
        <v>0.8</v>
      </c>
      <c r="D147" s="9" t="s">
        <v>42</v>
      </c>
      <c r="E147" s="13">
        <f t="shared" ref="E147:E155" si="24">$E$1*C147</f>
        <v>16</v>
      </c>
      <c r="F147" s="9" t="str">
        <f t="shared" ref="F147:F155" si="25">D147</f>
        <v>kg</v>
      </c>
      <c r="G147" s="17"/>
    </row>
    <row r="148" spans="1:7" ht="13" x14ac:dyDescent="0.15">
      <c r="A148" s="10"/>
      <c r="B148" s="12" t="s">
        <v>91</v>
      </c>
      <c r="C148" s="9">
        <v>2.5000000000000001E-2</v>
      </c>
      <c r="D148" s="9" t="s">
        <v>42</v>
      </c>
      <c r="E148" s="13">
        <f t="shared" si="24"/>
        <v>0.5</v>
      </c>
      <c r="F148" s="9" t="str">
        <f t="shared" si="25"/>
        <v>kg</v>
      </c>
      <c r="G148" s="17"/>
    </row>
    <row r="149" spans="1:7" ht="13" x14ac:dyDescent="0.15">
      <c r="A149" s="10"/>
      <c r="B149" s="12" t="s">
        <v>178</v>
      </c>
      <c r="C149" s="9">
        <v>2.5000000000000001E-2</v>
      </c>
      <c r="D149" s="9" t="s">
        <v>74</v>
      </c>
      <c r="E149" s="13">
        <f t="shared" si="24"/>
        <v>0.5</v>
      </c>
      <c r="F149" s="9" t="str">
        <f t="shared" si="25"/>
        <v>pc</v>
      </c>
      <c r="G149" s="17"/>
    </row>
    <row r="150" spans="1:7" ht="13" x14ac:dyDescent="0.15">
      <c r="A150" s="10"/>
      <c r="B150" s="12" t="s">
        <v>94</v>
      </c>
      <c r="C150" s="9">
        <v>0.02</v>
      </c>
      <c r="D150" s="9" t="s">
        <v>42</v>
      </c>
      <c r="E150" s="13">
        <f t="shared" si="24"/>
        <v>0.4</v>
      </c>
      <c r="F150" s="9" t="str">
        <f t="shared" si="25"/>
        <v>kg</v>
      </c>
      <c r="G150" s="17"/>
    </row>
    <row r="151" spans="1:7" ht="13" x14ac:dyDescent="0.15">
      <c r="A151" s="10"/>
      <c r="B151" s="12" t="s">
        <v>170</v>
      </c>
      <c r="C151" s="9">
        <v>0.2</v>
      </c>
      <c r="D151" s="9" t="s">
        <v>42</v>
      </c>
      <c r="E151" s="13">
        <f t="shared" si="24"/>
        <v>4</v>
      </c>
      <c r="F151" s="9" t="str">
        <f t="shared" si="25"/>
        <v>kg</v>
      </c>
      <c r="G151" s="17"/>
    </row>
    <row r="152" spans="1:7" ht="13" x14ac:dyDescent="0.15">
      <c r="A152" s="10"/>
      <c r="B152" s="12" t="s">
        <v>169</v>
      </c>
      <c r="C152" s="9">
        <v>0.1</v>
      </c>
      <c r="D152" s="9" t="s">
        <v>93</v>
      </c>
      <c r="E152" s="13">
        <f t="shared" si="24"/>
        <v>2</v>
      </c>
      <c r="F152" s="9" t="str">
        <f t="shared" si="25"/>
        <v>tête</v>
      </c>
      <c r="G152" s="17"/>
    </row>
    <row r="153" spans="1:7" ht="13" x14ac:dyDescent="0.15">
      <c r="A153" s="10"/>
      <c r="B153" s="12" t="s">
        <v>234</v>
      </c>
      <c r="C153" s="9">
        <v>0.4</v>
      </c>
      <c r="D153" s="9" t="s">
        <v>74</v>
      </c>
      <c r="E153" s="13">
        <f t="shared" si="24"/>
        <v>8</v>
      </c>
      <c r="F153" s="9" t="str">
        <f t="shared" si="25"/>
        <v>pc</v>
      </c>
      <c r="G153" s="17"/>
    </row>
    <row r="154" spans="1:7" ht="13" x14ac:dyDescent="0.15">
      <c r="A154" s="10"/>
      <c r="B154" s="12" t="s">
        <v>235</v>
      </c>
      <c r="C154" s="9">
        <v>0.6</v>
      </c>
      <c r="D154" s="9" t="s">
        <v>74</v>
      </c>
      <c r="E154" s="13">
        <f t="shared" si="24"/>
        <v>12</v>
      </c>
      <c r="F154" s="9" t="str">
        <f t="shared" si="25"/>
        <v>pc</v>
      </c>
      <c r="G154" s="17"/>
    </row>
    <row r="155" spans="1:7" ht="13" x14ac:dyDescent="0.15">
      <c r="A155" s="10"/>
      <c r="B155" s="12" t="s">
        <v>11</v>
      </c>
      <c r="C155" s="9">
        <v>0.1</v>
      </c>
      <c r="D155" s="9" t="s">
        <v>134</v>
      </c>
      <c r="E155" s="13">
        <f t="shared" si="24"/>
        <v>2</v>
      </c>
      <c r="F155" s="9" t="str">
        <f t="shared" si="25"/>
        <v>tub</v>
      </c>
      <c r="G155" s="17"/>
    </row>
    <row r="156" spans="1:7" ht="13" x14ac:dyDescent="0.15">
      <c r="A156" s="15"/>
      <c r="B156" s="14"/>
      <c r="C156" s="9"/>
      <c r="D156" s="9"/>
      <c r="E156" s="13"/>
      <c r="F156" s="9"/>
      <c r="G156" s="9"/>
    </row>
    <row r="157" spans="1:7" ht="76.5" customHeight="1" x14ac:dyDescent="0.15">
      <c r="A157" s="15"/>
      <c r="B157" s="14"/>
      <c r="C157" s="9"/>
      <c r="D157" s="9"/>
      <c r="E157" s="13"/>
      <c r="F157" s="9"/>
      <c r="G157" s="9"/>
    </row>
    <row r="158" spans="1:7" ht="13" x14ac:dyDescent="0.15">
      <c r="A158" s="10" t="s">
        <v>236</v>
      </c>
      <c r="B158" s="12" t="s">
        <v>237</v>
      </c>
      <c r="C158" s="9">
        <v>0.06</v>
      </c>
      <c r="D158" s="9" t="s">
        <v>42</v>
      </c>
      <c r="E158" s="13">
        <f t="shared" ref="E158:E167" si="26">$E$1*C158</f>
        <v>1.2</v>
      </c>
      <c r="F158" s="9" t="str">
        <f t="shared" ref="F158:F167" si="27">D158</f>
        <v>kg</v>
      </c>
      <c r="G158" s="17"/>
    </row>
    <row r="159" spans="1:7" ht="13" x14ac:dyDescent="0.15">
      <c r="A159" s="10"/>
      <c r="B159" s="12" t="s">
        <v>43</v>
      </c>
      <c r="C159" s="9">
        <v>0.1</v>
      </c>
      <c r="D159" s="9" t="s">
        <v>44</v>
      </c>
      <c r="E159" s="13">
        <f t="shared" si="26"/>
        <v>2</v>
      </c>
      <c r="F159" s="9" t="str">
        <f t="shared" si="27"/>
        <v>litre</v>
      </c>
      <c r="G159" s="17"/>
    </row>
    <row r="160" spans="1:7" ht="13" x14ac:dyDescent="0.15">
      <c r="A160" s="10"/>
      <c r="B160" s="12" t="s">
        <v>238</v>
      </c>
      <c r="C160" s="9">
        <v>0.2</v>
      </c>
      <c r="D160" s="9" t="s">
        <v>42</v>
      </c>
      <c r="E160" s="13">
        <f t="shared" si="26"/>
        <v>4</v>
      </c>
      <c r="F160" s="9" t="str">
        <f t="shared" si="27"/>
        <v>kg</v>
      </c>
      <c r="G160" s="17"/>
    </row>
    <row r="161" spans="1:7" ht="26" x14ac:dyDescent="0.15">
      <c r="A161" s="10" t="s">
        <v>239</v>
      </c>
      <c r="B161" s="12" t="s">
        <v>240</v>
      </c>
      <c r="C161" s="9">
        <v>0.1</v>
      </c>
      <c r="D161" s="9" t="s">
        <v>42</v>
      </c>
      <c r="E161" s="13">
        <f t="shared" si="26"/>
        <v>2</v>
      </c>
      <c r="F161" s="9" t="str">
        <f t="shared" si="27"/>
        <v>kg</v>
      </c>
      <c r="G161" s="17"/>
    </row>
    <row r="162" spans="1:7" ht="13" x14ac:dyDescent="0.15">
      <c r="A162" s="10"/>
      <c r="B162" s="12" t="s">
        <v>241</v>
      </c>
      <c r="C162" s="9">
        <v>0.08</v>
      </c>
      <c r="D162" s="9" t="s">
        <v>163</v>
      </c>
      <c r="E162" s="13">
        <f t="shared" si="26"/>
        <v>1.6</v>
      </c>
      <c r="F162" s="9" t="str">
        <f t="shared" si="27"/>
        <v>dl</v>
      </c>
      <c r="G162" s="17"/>
    </row>
    <row r="163" spans="1:7" ht="13" x14ac:dyDescent="0.15">
      <c r="A163" s="10"/>
      <c r="B163" s="12" t="s">
        <v>62</v>
      </c>
      <c r="C163" s="9">
        <v>0.05</v>
      </c>
      <c r="D163" s="9" t="s">
        <v>42</v>
      </c>
      <c r="E163" s="13">
        <f t="shared" si="26"/>
        <v>1</v>
      </c>
      <c r="F163" s="9" t="str">
        <f t="shared" si="27"/>
        <v>kg</v>
      </c>
      <c r="G163" s="17"/>
    </row>
    <row r="164" spans="1:7" ht="13" x14ac:dyDescent="0.15">
      <c r="A164" s="10"/>
      <c r="B164" s="12" t="s">
        <v>63</v>
      </c>
      <c r="C164" s="9">
        <v>0.01</v>
      </c>
      <c r="D164" s="9" t="s">
        <v>42</v>
      </c>
      <c r="E164" s="13">
        <f t="shared" si="26"/>
        <v>0.2</v>
      </c>
      <c r="F164" s="9" t="str">
        <f t="shared" si="27"/>
        <v>kg</v>
      </c>
      <c r="G164" s="17"/>
    </row>
    <row r="165" spans="1:7" ht="13" x14ac:dyDescent="0.15">
      <c r="A165" s="10"/>
      <c r="B165" s="12" t="s">
        <v>64</v>
      </c>
      <c r="C165" s="9">
        <v>0.1</v>
      </c>
      <c r="D165" s="9" t="s">
        <v>42</v>
      </c>
      <c r="E165" s="13">
        <f t="shared" si="26"/>
        <v>2</v>
      </c>
      <c r="F165" s="9" t="str">
        <f t="shared" si="27"/>
        <v>kg</v>
      </c>
      <c r="G165" s="17"/>
    </row>
    <row r="166" spans="1:7" ht="13" x14ac:dyDescent="0.15">
      <c r="A166" s="10"/>
      <c r="B166" s="12" t="s">
        <v>65</v>
      </c>
      <c r="C166" s="9">
        <v>0.02</v>
      </c>
      <c r="D166" s="9" t="s">
        <v>42</v>
      </c>
      <c r="E166" s="13">
        <f t="shared" si="26"/>
        <v>0.4</v>
      </c>
      <c r="F166" s="9" t="str">
        <f t="shared" si="27"/>
        <v>kg</v>
      </c>
      <c r="G166" s="17"/>
    </row>
    <row r="167" spans="1:7" ht="13" x14ac:dyDescent="0.15">
      <c r="A167" s="10"/>
      <c r="B167" s="12" t="s">
        <v>66</v>
      </c>
      <c r="C167" s="9">
        <v>0.1</v>
      </c>
      <c r="D167" s="9" t="s">
        <v>74</v>
      </c>
      <c r="E167" s="13">
        <f t="shared" si="26"/>
        <v>2</v>
      </c>
      <c r="F167" s="9" t="str">
        <f t="shared" si="27"/>
        <v>pc</v>
      </c>
      <c r="G167" s="17"/>
    </row>
    <row r="168" spans="1:7" ht="13" x14ac:dyDescent="0.15">
      <c r="A168" s="15"/>
      <c r="B168" s="14"/>
      <c r="C168" s="9"/>
      <c r="D168" s="9"/>
      <c r="E168" s="13"/>
      <c r="F168" s="9"/>
      <c r="G168" s="9"/>
    </row>
    <row r="169" spans="1:7" ht="13" x14ac:dyDescent="0.15">
      <c r="A169" s="10" t="s">
        <v>67</v>
      </c>
      <c r="B169" s="12" t="s">
        <v>68</v>
      </c>
      <c r="C169" s="9">
        <v>0.25</v>
      </c>
      <c r="D169" s="9" t="s">
        <v>42</v>
      </c>
      <c r="E169" s="13">
        <f t="shared" ref="E169:E175" si="28">$E$1*C169</f>
        <v>5</v>
      </c>
      <c r="F169" s="9" t="str">
        <f t="shared" ref="F169:F175" si="29">D169</f>
        <v>kg</v>
      </c>
      <c r="G169" s="17"/>
    </row>
    <row r="170" spans="1:7" ht="26" x14ac:dyDescent="0.15">
      <c r="A170" s="10"/>
      <c r="B170" s="12" t="s">
        <v>251</v>
      </c>
      <c r="C170" s="9">
        <v>0.05</v>
      </c>
      <c r="D170" s="9" t="s">
        <v>252</v>
      </c>
      <c r="E170" s="13">
        <f t="shared" si="28"/>
        <v>1</v>
      </c>
      <c r="F170" s="9" t="str">
        <f t="shared" si="29"/>
        <v>bcal</v>
      </c>
      <c r="G170" s="17"/>
    </row>
    <row r="171" spans="1:7" ht="13" x14ac:dyDescent="0.15">
      <c r="A171" s="10" t="s">
        <v>253</v>
      </c>
      <c r="B171" s="12" t="s">
        <v>254</v>
      </c>
      <c r="C171" s="9">
        <v>0.32</v>
      </c>
      <c r="D171" s="9" t="s">
        <v>42</v>
      </c>
      <c r="E171" s="13">
        <f t="shared" si="28"/>
        <v>6.4</v>
      </c>
      <c r="F171" s="9" t="str">
        <f t="shared" si="29"/>
        <v>kg</v>
      </c>
      <c r="G171" s="17" t="s">
        <v>255</v>
      </c>
    </row>
    <row r="172" spans="1:7" ht="13" x14ac:dyDescent="0.15">
      <c r="A172" s="10"/>
      <c r="B172" s="12" t="s">
        <v>256</v>
      </c>
      <c r="C172" s="9">
        <v>0.08</v>
      </c>
      <c r="D172" s="9" t="s">
        <v>42</v>
      </c>
      <c r="E172" s="13">
        <f t="shared" si="28"/>
        <v>1.6</v>
      </c>
      <c r="F172" s="9" t="str">
        <f t="shared" si="29"/>
        <v>kg</v>
      </c>
      <c r="G172" s="17" t="s">
        <v>257</v>
      </c>
    </row>
    <row r="173" spans="1:7" ht="13" x14ac:dyDescent="0.15">
      <c r="A173" s="10"/>
      <c r="B173" s="12" t="s">
        <v>133</v>
      </c>
      <c r="C173" s="9">
        <v>0.15</v>
      </c>
      <c r="D173" s="9" t="s">
        <v>258</v>
      </c>
      <c r="E173" s="13">
        <f t="shared" si="28"/>
        <v>3</v>
      </c>
      <c r="F173" s="9" t="str">
        <f t="shared" si="29"/>
        <v>tub.</v>
      </c>
      <c r="G173" s="17"/>
    </row>
    <row r="174" spans="1:7" ht="13" x14ac:dyDescent="0.15">
      <c r="A174" s="10"/>
      <c r="B174" s="12" t="s">
        <v>259</v>
      </c>
      <c r="C174" s="9">
        <v>0.05</v>
      </c>
      <c r="D174" s="9" t="s">
        <v>186</v>
      </c>
      <c r="E174" s="13">
        <f t="shared" si="28"/>
        <v>1</v>
      </c>
      <c r="F174" s="9" t="str">
        <f t="shared" si="29"/>
        <v>bot.</v>
      </c>
      <c r="G174" s="17"/>
    </row>
    <row r="175" spans="1:7" ht="13" x14ac:dyDescent="0.15">
      <c r="A175" s="10"/>
      <c r="B175" s="12" t="s">
        <v>260</v>
      </c>
      <c r="C175" s="9">
        <v>0.1</v>
      </c>
      <c r="D175" s="9" t="s">
        <v>186</v>
      </c>
      <c r="E175" s="13">
        <f t="shared" si="28"/>
        <v>2</v>
      </c>
      <c r="F175" s="9" t="str">
        <f t="shared" si="29"/>
        <v>bot.</v>
      </c>
      <c r="G175" s="17"/>
    </row>
    <row r="176" spans="1:7" ht="13" x14ac:dyDescent="0.15">
      <c r="A176" s="15"/>
      <c r="B176" s="14"/>
      <c r="C176" s="9"/>
      <c r="D176" s="9"/>
      <c r="E176" s="13"/>
      <c r="F176" s="9"/>
      <c r="G176" s="9"/>
    </row>
    <row r="177" spans="1:7" ht="13" x14ac:dyDescent="0.15">
      <c r="A177" s="10" t="s">
        <v>261</v>
      </c>
      <c r="B177" s="12" t="s">
        <v>262</v>
      </c>
      <c r="C177" s="9">
        <v>0.1</v>
      </c>
      <c r="D177" s="9" t="s">
        <v>42</v>
      </c>
      <c r="E177" s="13">
        <f t="shared" ref="E177:E184" si="30">$E$1*C177</f>
        <v>2</v>
      </c>
      <c r="F177" s="9" t="str">
        <f t="shared" ref="F177:F184" si="31">D177</f>
        <v>kg</v>
      </c>
      <c r="G177" s="17"/>
    </row>
    <row r="178" spans="1:7" ht="13" x14ac:dyDescent="0.15">
      <c r="A178" s="10" t="s">
        <v>263</v>
      </c>
      <c r="B178" s="12" t="s">
        <v>264</v>
      </c>
      <c r="C178" s="9">
        <v>0.1</v>
      </c>
      <c r="D178" s="9" t="s">
        <v>42</v>
      </c>
      <c r="E178" s="13">
        <f t="shared" si="30"/>
        <v>2</v>
      </c>
      <c r="F178" s="9" t="str">
        <f t="shared" si="31"/>
        <v>kg</v>
      </c>
      <c r="G178" s="17"/>
    </row>
    <row r="179" spans="1:7" ht="13" x14ac:dyDescent="0.15">
      <c r="A179" s="10"/>
      <c r="B179" s="12" t="s">
        <v>91</v>
      </c>
      <c r="C179" s="9">
        <v>0.02</v>
      </c>
      <c r="D179" s="9" t="s">
        <v>74</v>
      </c>
      <c r="E179" s="13">
        <f t="shared" si="30"/>
        <v>0.4</v>
      </c>
      <c r="F179" s="9" t="str">
        <f t="shared" si="31"/>
        <v>pc</v>
      </c>
      <c r="G179" s="17"/>
    </row>
    <row r="180" spans="1:7" ht="13" x14ac:dyDescent="0.15">
      <c r="A180" s="10"/>
      <c r="B180" s="12" t="s">
        <v>265</v>
      </c>
      <c r="C180" s="9">
        <v>0.25</v>
      </c>
      <c r="D180" s="9" t="s">
        <v>60</v>
      </c>
      <c r="E180" s="13">
        <f t="shared" si="30"/>
        <v>5</v>
      </c>
      <c r="F180" s="9" t="str">
        <f t="shared" si="31"/>
        <v>cc</v>
      </c>
      <c r="G180" s="17"/>
    </row>
    <row r="181" spans="1:7" ht="13" x14ac:dyDescent="0.15">
      <c r="A181" s="10"/>
      <c r="B181" s="12" t="s">
        <v>266</v>
      </c>
      <c r="C181" s="9">
        <v>0.25</v>
      </c>
      <c r="D181" s="9" t="s">
        <v>267</v>
      </c>
      <c r="E181" s="13">
        <f t="shared" si="30"/>
        <v>5</v>
      </c>
      <c r="F181" s="9" t="str">
        <f t="shared" si="31"/>
        <v>cs</v>
      </c>
      <c r="G181" s="17"/>
    </row>
    <row r="182" spans="1:7" ht="13" x14ac:dyDescent="0.15">
      <c r="A182" s="10"/>
      <c r="B182" s="12" t="s">
        <v>180</v>
      </c>
      <c r="C182" s="9">
        <v>0.05</v>
      </c>
      <c r="D182" s="9" t="s">
        <v>142</v>
      </c>
      <c r="E182" s="13">
        <f t="shared" si="30"/>
        <v>1</v>
      </c>
      <c r="F182" s="9" t="str">
        <f t="shared" si="31"/>
        <v>l</v>
      </c>
      <c r="G182" s="17"/>
    </row>
    <row r="183" spans="1:7" ht="13" x14ac:dyDescent="0.15">
      <c r="A183" s="10"/>
      <c r="B183" s="12" t="s">
        <v>268</v>
      </c>
      <c r="C183" s="9">
        <v>0.5</v>
      </c>
      <c r="D183" s="9" t="s">
        <v>142</v>
      </c>
      <c r="E183" s="13">
        <f t="shared" si="30"/>
        <v>10</v>
      </c>
      <c r="F183" s="9" t="str">
        <f t="shared" si="31"/>
        <v>l</v>
      </c>
      <c r="G183" s="17"/>
    </row>
    <row r="184" spans="1:7" ht="13" x14ac:dyDescent="0.15">
      <c r="A184" s="10"/>
      <c r="B184" s="12" t="s">
        <v>269</v>
      </c>
      <c r="C184" s="9">
        <v>0.15</v>
      </c>
      <c r="D184" s="9" t="s">
        <v>42</v>
      </c>
      <c r="E184" s="13">
        <f t="shared" si="30"/>
        <v>3</v>
      </c>
      <c r="F184" s="9" t="str">
        <f t="shared" si="31"/>
        <v>kg</v>
      </c>
      <c r="G184" s="17"/>
    </row>
    <row r="185" spans="1:7" ht="13" x14ac:dyDescent="0.15">
      <c r="A185" s="14"/>
      <c r="B185" s="14"/>
      <c r="C185" s="9"/>
      <c r="D185" s="9"/>
      <c r="E185" s="13"/>
      <c r="F185" s="9"/>
      <c r="G185" s="9"/>
    </row>
    <row r="186" spans="1:7" ht="13" x14ac:dyDescent="0.15">
      <c r="A186" s="10" t="s">
        <v>270</v>
      </c>
      <c r="B186" s="12" t="s">
        <v>271</v>
      </c>
      <c r="C186" s="9">
        <v>1</v>
      </c>
      <c r="D186" s="9" t="s">
        <v>74</v>
      </c>
      <c r="E186" s="13">
        <f>$E$1*C186</f>
        <v>20</v>
      </c>
      <c r="F186" s="9" t="str">
        <f>D186</f>
        <v>pc</v>
      </c>
      <c r="G186" s="17" t="s">
        <v>272</v>
      </c>
    </row>
    <row r="187" spans="1:7" ht="32.25" customHeight="1" x14ac:dyDescent="0.15">
      <c r="A187" s="14"/>
      <c r="B187" s="14"/>
      <c r="C187" s="9"/>
      <c r="D187" s="9"/>
      <c r="E187" s="9"/>
      <c r="F187" s="9"/>
      <c r="G187" s="9"/>
    </row>
    <row r="188" spans="1:7" ht="13" x14ac:dyDescent="0.15">
      <c r="A188" s="10" t="s">
        <v>273</v>
      </c>
      <c r="B188" s="12" t="s">
        <v>274</v>
      </c>
      <c r="C188" s="9">
        <v>0.12</v>
      </c>
      <c r="D188" s="9" t="s">
        <v>275</v>
      </c>
      <c r="E188" s="13">
        <f t="shared" ref="E188:E193" si="32">$E$1*C188</f>
        <v>2.4</v>
      </c>
      <c r="F188" s="9" t="str">
        <f t="shared" ref="F188:F193" si="33">D188</f>
        <v xml:space="preserve">kg </v>
      </c>
      <c r="G188" s="17"/>
    </row>
    <row r="189" spans="1:7" ht="13" x14ac:dyDescent="0.15">
      <c r="A189" s="10"/>
      <c r="B189" s="12" t="s">
        <v>91</v>
      </c>
      <c r="C189" s="9">
        <v>0.05</v>
      </c>
      <c r="D189" s="9" t="s">
        <v>42</v>
      </c>
      <c r="E189" s="13">
        <f t="shared" si="32"/>
        <v>1</v>
      </c>
      <c r="F189" s="9" t="str">
        <f t="shared" si="33"/>
        <v>kg</v>
      </c>
      <c r="G189" s="17"/>
    </row>
    <row r="190" spans="1:7" ht="13" x14ac:dyDescent="0.15">
      <c r="A190" s="10"/>
      <c r="B190" s="12" t="s">
        <v>127</v>
      </c>
      <c r="C190" s="9">
        <v>0.25</v>
      </c>
      <c r="D190" s="9" t="s">
        <v>74</v>
      </c>
      <c r="E190" s="13">
        <f t="shared" si="32"/>
        <v>5</v>
      </c>
      <c r="F190" s="9" t="str">
        <f t="shared" si="33"/>
        <v>pc</v>
      </c>
      <c r="G190" s="17"/>
    </row>
    <row r="191" spans="1:7" ht="13" x14ac:dyDescent="0.15">
      <c r="A191" s="10"/>
      <c r="B191" s="12" t="s">
        <v>82</v>
      </c>
      <c r="C191" s="9">
        <v>1</v>
      </c>
      <c r="D191" s="9" t="s">
        <v>74</v>
      </c>
      <c r="E191" s="13">
        <f t="shared" si="32"/>
        <v>20</v>
      </c>
      <c r="F191" s="9" t="str">
        <f t="shared" si="33"/>
        <v>pc</v>
      </c>
      <c r="G191" s="17"/>
    </row>
    <row r="192" spans="1:7" ht="13" x14ac:dyDescent="0.15">
      <c r="A192" s="10"/>
      <c r="B192" s="12" t="s">
        <v>94</v>
      </c>
      <c r="C192" s="9">
        <v>0.02</v>
      </c>
      <c r="D192" s="9" t="s">
        <v>42</v>
      </c>
      <c r="E192" s="13">
        <f t="shared" si="32"/>
        <v>0.4</v>
      </c>
      <c r="F192" s="9" t="str">
        <f t="shared" si="33"/>
        <v>kg</v>
      </c>
      <c r="G192" s="17"/>
    </row>
    <row r="193" spans="1:8" ht="13" x14ac:dyDescent="0.15">
      <c r="A193" s="10"/>
      <c r="B193" s="12" t="s">
        <v>107</v>
      </c>
      <c r="C193" s="9">
        <v>0.01</v>
      </c>
      <c r="D193" s="9" t="s">
        <v>44</v>
      </c>
      <c r="E193" s="13">
        <f t="shared" si="32"/>
        <v>0.2</v>
      </c>
      <c r="F193" s="9" t="str">
        <f t="shared" si="33"/>
        <v>litre</v>
      </c>
      <c r="G193" s="17"/>
    </row>
    <row r="194" spans="1:8" ht="13" x14ac:dyDescent="0.15">
      <c r="A194" s="10"/>
      <c r="B194" s="12" t="s">
        <v>259</v>
      </c>
      <c r="C194" s="9">
        <v>0.1</v>
      </c>
      <c r="D194" s="9" t="s">
        <v>186</v>
      </c>
      <c r="E194" s="13" t="e">
        <f>#N/A</f>
        <v>#N/A</v>
      </c>
      <c r="F194" s="9" t="str">
        <f>D194</f>
        <v>bot.</v>
      </c>
      <c r="G194" s="17"/>
    </row>
    <row r="195" spans="1:8" ht="13" x14ac:dyDescent="0.15">
      <c r="A195" s="10"/>
      <c r="B195" s="12" t="s">
        <v>276</v>
      </c>
      <c r="C195" s="9">
        <v>0.06</v>
      </c>
      <c r="D195" s="9" t="s">
        <v>42</v>
      </c>
      <c r="E195" s="13" t="e">
        <f>#N/A</f>
        <v>#N/A</v>
      </c>
      <c r="F195" s="9" t="str">
        <f>D195</f>
        <v>kg</v>
      </c>
      <c r="G195" s="17"/>
    </row>
    <row r="196" spans="1:8" ht="25" x14ac:dyDescent="0.25">
      <c r="A196" s="15"/>
      <c r="B196" s="14"/>
      <c r="C196" s="9"/>
      <c r="D196" s="9"/>
      <c r="E196" s="13"/>
      <c r="F196" s="9"/>
      <c r="G196" s="9"/>
      <c r="H196" s="40" t="s">
        <v>402</v>
      </c>
    </row>
    <row r="197" spans="1:8" ht="14" x14ac:dyDescent="0.15">
      <c r="A197" s="10" t="s">
        <v>277</v>
      </c>
      <c r="B197" s="12" t="s">
        <v>78</v>
      </c>
      <c r="C197" s="9">
        <v>0.1</v>
      </c>
      <c r="D197" s="9" t="s">
        <v>275</v>
      </c>
      <c r="E197" s="13">
        <f>$E$1*C197</f>
        <v>2</v>
      </c>
      <c r="F197" s="9" t="str">
        <f>D197</f>
        <v xml:space="preserve">kg </v>
      </c>
      <c r="G197" s="17" t="s">
        <v>278</v>
      </c>
      <c r="H197" s="41" t="s">
        <v>403</v>
      </c>
    </row>
    <row r="198" spans="1:8" ht="14" x14ac:dyDescent="0.15">
      <c r="A198" s="10"/>
      <c r="B198" s="12" t="s">
        <v>56</v>
      </c>
      <c r="C198" s="9">
        <v>0.1</v>
      </c>
      <c r="D198" s="9" t="s">
        <v>57</v>
      </c>
      <c r="E198" s="13">
        <f>$E$1*C198</f>
        <v>2</v>
      </c>
      <c r="F198" s="9" t="str">
        <f>D198</f>
        <v>cube</v>
      </c>
      <c r="G198" s="17"/>
      <c r="H198" s="44" t="s">
        <v>416</v>
      </c>
    </row>
    <row r="199" spans="1:8" ht="16" x14ac:dyDescent="0.2">
      <c r="A199" s="10"/>
      <c r="B199" s="12" t="s">
        <v>279</v>
      </c>
      <c r="C199" s="9">
        <v>5.0000000000000001E-3</v>
      </c>
      <c r="D199" s="9" t="s">
        <v>44</v>
      </c>
      <c r="E199" s="13">
        <f>$E$1*C199</f>
        <v>0.1</v>
      </c>
      <c r="F199" s="9" t="str">
        <f>D199</f>
        <v>litre</v>
      </c>
      <c r="G199" s="17"/>
      <c r="H199" s="42" t="s">
        <v>404</v>
      </c>
    </row>
    <row r="200" spans="1:8" ht="16" x14ac:dyDescent="0.2">
      <c r="A200" s="10"/>
      <c r="B200" s="12" t="s">
        <v>280</v>
      </c>
      <c r="C200" s="9">
        <v>0.1</v>
      </c>
      <c r="D200" s="9" t="s">
        <v>60</v>
      </c>
      <c r="E200" s="13">
        <f>$E$1*C200</f>
        <v>2</v>
      </c>
      <c r="F200" s="9" t="str">
        <f>D200</f>
        <v>cc</v>
      </c>
      <c r="G200" s="17"/>
      <c r="H200" s="42" t="s">
        <v>405</v>
      </c>
    </row>
    <row r="201" spans="1:8" ht="16" x14ac:dyDescent="0.2">
      <c r="A201" s="10"/>
      <c r="B201" s="12"/>
      <c r="C201" s="9"/>
      <c r="D201" s="9"/>
      <c r="E201" s="13"/>
      <c r="F201" s="9"/>
      <c r="G201" s="17"/>
      <c r="H201" s="42" t="s">
        <v>406</v>
      </c>
    </row>
    <row r="202" spans="1:8" ht="16" x14ac:dyDescent="0.2">
      <c r="A202" s="10" t="s">
        <v>281</v>
      </c>
      <c r="B202" s="12" t="s">
        <v>282</v>
      </c>
      <c r="C202" s="9">
        <v>0.1</v>
      </c>
      <c r="D202" s="9" t="s">
        <v>42</v>
      </c>
      <c r="E202" s="13">
        <f t="shared" ref="E202:E207" si="34">$E$1*C202</f>
        <v>2</v>
      </c>
      <c r="F202" s="9" t="str">
        <f t="shared" ref="F202:F207" si="35">D202</f>
        <v>kg</v>
      </c>
      <c r="G202" s="17"/>
      <c r="H202" s="42" t="s">
        <v>407</v>
      </c>
    </row>
    <row r="203" spans="1:8" ht="16" x14ac:dyDescent="0.2">
      <c r="A203" s="10"/>
      <c r="B203" s="12" t="s">
        <v>91</v>
      </c>
      <c r="C203" s="9">
        <f>0.2/20</f>
        <v>0.01</v>
      </c>
      <c r="D203" s="9" t="s">
        <v>42</v>
      </c>
      <c r="E203" s="13">
        <f t="shared" si="34"/>
        <v>0.2</v>
      </c>
      <c r="F203" s="9" t="str">
        <f t="shared" si="35"/>
        <v>kg</v>
      </c>
      <c r="G203" s="17"/>
      <c r="H203" s="42" t="s">
        <v>417</v>
      </c>
    </row>
    <row r="204" spans="1:8" ht="16" x14ac:dyDescent="0.2">
      <c r="A204" s="10"/>
      <c r="B204" s="12" t="s">
        <v>127</v>
      </c>
      <c r="C204" s="9">
        <f>3/20</f>
        <v>0.15</v>
      </c>
      <c r="D204" s="9" t="s">
        <v>74</v>
      </c>
      <c r="E204" s="13">
        <f t="shared" si="34"/>
        <v>3</v>
      </c>
      <c r="F204" s="9" t="str">
        <f t="shared" si="35"/>
        <v>pc</v>
      </c>
      <c r="G204" s="17"/>
      <c r="H204" s="42" t="s">
        <v>408</v>
      </c>
    </row>
    <row r="205" spans="1:8" ht="16" x14ac:dyDescent="0.2">
      <c r="A205" s="10"/>
      <c r="B205" s="12" t="s">
        <v>283</v>
      </c>
      <c r="C205" s="9">
        <f>0.0375</f>
        <v>3.7499999999999999E-2</v>
      </c>
      <c r="D205" s="9" t="s">
        <v>42</v>
      </c>
      <c r="E205" s="13">
        <f t="shared" si="34"/>
        <v>0.75</v>
      </c>
      <c r="F205" s="9" t="str">
        <f t="shared" si="35"/>
        <v>kg</v>
      </c>
      <c r="G205" s="17" t="s">
        <v>284</v>
      </c>
      <c r="H205" s="42" t="s">
        <v>409</v>
      </c>
    </row>
    <row r="206" spans="1:8" ht="16" x14ac:dyDescent="0.2">
      <c r="A206" s="10"/>
      <c r="B206" s="12" t="s">
        <v>285</v>
      </c>
      <c r="C206" s="9">
        <v>0.05</v>
      </c>
      <c r="D206" s="9" t="s">
        <v>42</v>
      </c>
      <c r="E206" s="13">
        <f t="shared" si="34"/>
        <v>1</v>
      </c>
      <c r="F206" s="9" t="str">
        <f t="shared" si="35"/>
        <v>kg</v>
      </c>
      <c r="G206" s="17"/>
      <c r="H206" s="42" t="s">
        <v>418</v>
      </c>
    </row>
    <row r="207" spans="1:8" ht="16" x14ac:dyDescent="0.2">
      <c r="A207" s="10"/>
      <c r="B207" s="12" t="s">
        <v>286</v>
      </c>
      <c r="C207" s="9">
        <f>1.5/20</f>
        <v>7.4999999999999997E-2</v>
      </c>
      <c r="D207" s="9" t="s">
        <v>42</v>
      </c>
      <c r="E207" s="13">
        <f t="shared" si="34"/>
        <v>1.5</v>
      </c>
      <c r="F207" s="9" t="str">
        <f t="shared" si="35"/>
        <v>kg</v>
      </c>
      <c r="G207" s="17"/>
      <c r="H207" s="42" t="s">
        <v>410</v>
      </c>
    </row>
    <row r="208" spans="1:8" ht="26" x14ac:dyDescent="0.2">
      <c r="A208" s="10"/>
      <c r="B208" s="12" t="s">
        <v>287</v>
      </c>
      <c r="C208" s="9"/>
      <c r="D208" s="9"/>
      <c r="E208" s="13"/>
      <c r="F208" s="9"/>
      <c r="G208" s="17"/>
      <c r="H208" s="42" t="s">
        <v>411</v>
      </c>
    </row>
    <row r="209" spans="1:8" ht="16" x14ac:dyDescent="0.2">
      <c r="A209" s="15"/>
      <c r="B209" s="14"/>
      <c r="C209" s="9"/>
      <c r="D209" s="9"/>
      <c r="E209" s="13"/>
      <c r="F209" s="9"/>
      <c r="G209" s="9"/>
      <c r="H209" s="42" t="s">
        <v>412</v>
      </c>
    </row>
    <row r="210" spans="1:8" ht="16" x14ac:dyDescent="0.2">
      <c r="A210" s="15"/>
      <c r="B210" s="14"/>
      <c r="C210" s="9"/>
      <c r="D210" s="9"/>
      <c r="E210" s="13"/>
      <c r="F210" s="9"/>
      <c r="G210" s="9"/>
      <c r="H210" s="42" t="s">
        <v>413</v>
      </c>
    </row>
    <row r="211" spans="1:8" ht="16" x14ac:dyDescent="0.2">
      <c r="A211" s="15"/>
      <c r="B211" s="14"/>
      <c r="C211" s="9"/>
      <c r="D211" s="9"/>
      <c r="E211" s="13"/>
      <c r="F211" s="9"/>
      <c r="G211" s="9"/>
      <c r="H211" s="42" t="s">
        <v>414</v>
      </c>
    </row>
    <row r="212" spans="1:8" ht="16" x14ac:dyDescent="0.2">
      <c r="A212" s="15"/>
      <c r="B212" s="14"/>
      <c r="C212" s="9"/>
      <c r="D212" s="9"/>
      <c r="E212" s="13"/>
      <c r="F212" s="9"/>
      <c r="G212" s="9"/>
      <c r="H212" s="42" t="s">
        <v>415</v>
      </c>
    </row>
    <row r="213" spans="1:8" ht="138.75" customHeight="1" x14ac:dyDescent="0.2">
      <c r="A213" s="15"/>
      <c r="B213" s="14"/>
      <c r="C213" s="9"/>
      <c r="D213" s="9"/>
      <c r="E213" s="13"/>
      <c r="F213" s="9"/>
      <c r="G213" s="9"/>
      <c r="H213" s="42"/>
    </row>
    <row r="214" spans="1:8" ht="16" x14ac:dyDescent="0.2">
      <c r="A214" s="10" t="s">
        <v>288</v>
      </c>
      <c r="B214" s="12" t="s">
        <v>98</v>
      </c>
      <c r="C214" s="9">
        <f>1.5/20</f>
        <v>7.4999999999999997E-2</v>
      </c>
      <c r="D214" s="9" t="s">
        <v>42</v>
      </c>
      <c r="E214" s="13">
        <f t="shared" ref="E214:E224" si="36">$E$1*C214</f>
        <v>1.5</v>
      </c>
      <c r="F214" s="9" t="str">
        <f t="shared" ref="F214:F224" si="37">D214</f>
        <v>kg</v>
      </c>
      <c r="G214" s="17"/>
      <c r="H214" s="43"/>
    </row>
    <row r="215" spans="1:8" ht="16" x14ac:dyDescent="0.2">
      <c r="A215" s="10"/>
      <c r="B215" s="12" t="s">
        <v>82</v>
      </c>
      <c r="C215" s="9">
        <v>0.1</v>
      </c>
      <c r="D215" s="9" t="s">
        <v>74</v>
      </c>
      <c r="E215" s="13">
        <f t="shared" si="36"/>
        <v>2</v>
      </c>
      <c r="F215" s="9" t="str">
        <f t="shared" si="37"/>
        <v>pc</v>
      </c>
      <c r="G215" s="17"/>
      <c r="H215" s="43"/>
    </row>
    <row r="216" spans="1:8" ht="16" x14ac:dyDescent="0.2">
      <c r="A216" s="10"/>
      <c r="B216" s="12" t="s">
        <v>78</v>
      </c>
      <c r="C216" s="9">
        <v>0.01</v>
      </c>
      <c r="D216" s="9" t="s">
        <v>42</v>
      </c>
      <c r="E216" s="13">
        <f t="shared" si="36"/>
        <v>0.2</v>
      </c>
      <c r="F216" s="9" t="str">
        <f t="shared" si="37"/>
        <v>kg</v>
      </c>
      <c r="G216" s="17"/>
      <c r="H216" s="42"/>
    </row>
    <row r="217" spans="1:8" ht="16" x14ac:dyDescent="0.2">
      <c r="A217" s="10"/>
      <c r="B217" s="12" t="s">
        <v>289</v>
      </c>
      <c r="C217" s="9">
        <v>1.2</v>
      </c>
      <c r="D217" s="9" t="s">
        <v>74</v>
      </c>
      <c r="E217" s="13">
        <f t="shared" si="36"/>
        <v>24</v>
      </c>
      <c r="F217" s="9" t="str">
        <f t="shared" si="37"/>
        <v>pc</v>
      </c>
      <c r="G217" s="17" t="s">
        <v>290</v>
      </c>
      <c r="H217" s="42"/>
    </row>
    <row r="218" spans="1:8" ht="16" x14ac:dyDescent="0.2">
      <c r="A218" s="10"/>
      <c r="B218" s="12" t="s">
        <v>291</v>
      </c>
      <c r="C218" s="9">
        <v>0.05</v>
      </c>
      <c r="D218" s="9" t="s">
        <v>93</v>
      </c>
      <c r="E218" s="13">
        <f t="shared" si="36"/>
        <v>1</v>
      </c>
      <c r="F218" s="9" t="str">
        <f t="shared" si="37"/>
        <v>tête</v>
      </c>
      <c r="G218" s="17"/>
      <c r="H218" s="42"/>
    </row>
    <row r="219" spans="1:8" ht="16" x14ac:dyDescent="0.2">
      <c r="A219" s="10"/>
      <c r="B219" s="12" t="s">
        <v>292</v>
      </c>
      <c r="C219" s="9">
        <f>1/20</f>
        <v>0.05</v>
      </c>
      <c r="D219" s="9" t="s">
        <v>42</v>
      </c>
      <c r="E219" s="13">
        <f t="shared" si="36"/>
        <v>1</v>
      </c>
      <c r="F219" s="9" t="str">
        <f t="shared" si="37"/>
        <v>kg</v>
      </c>
      <c r="G219" s="17"/>
      <c r="H219" s="42"/>
    </row>
    <row r="220" spans="1:8" ht="13" x14ac:dyDescent="0.15">
      <c r="A220" s="10"/>
      <c r="B220" s="12" t="s">
        <v>91</v>
      </c>
      <c r="C220" s="9">
        <f>0.1/20</f>
        <v>5.0000000000000001E-3</v>
      </c>
      <c r="D220" s="9" t="s">
        <v>42</v>
      </c>
      <c r="E220" s="13">
        <f t="shared" si="36"/>
        <v>0.1</v>
      </c>
      <c r="F220" s="9" t="str">
        <f t="shared" si="37"/>
        <v>kg</v>
      </c>
      <c r="G220" s="17"/>
    </row>
    <row r="221" spans="1:8" ht="13" x14ac:dyDescent="0.15">
      <c r="A221" s="10"/>
      <c r="B221" s="12" t="s">
        <v>293</v>
      </c>
      <c r="C221" s="9">
        <v>1</v>
      </c>
      <c r="D221" s="9" t="s">
        <v>74</v>
      </c>
      <c r="E221" s="13">
        <f t="shared" si="36"/>
        <v>20</v>
      </c>
      <c r="F221" s="9" t="str">
        <f t="shared" si="37"/>
        <v>pc</v>
      </c>
      <c r="G221" s="17"/>
    </row>
    <row r="222" spans="1:8" ht="13" x14ac:dyDescent="0.15">
      <c r="A222" s="10"/>
      <c r="B222" s="12" t="s">
        <v>294</v>
      </c>
      <c r="C222" s="9">
        <f>0.5/20</f>
        <v>2.5000000000000001E-2</v>
      </c>
      <c r="D222" s="9" t="s">
        <v>42</v>
      </c>
      <c r="E222" s="13">
        <f t="shared" si="36"/>
        <v>0.5</v>
      </c>
      <c r="F222" s="9" t="str">
        <f t="shared" si="37"/>
        <v>kg</v>
      </c>
      <c r="G222" s="17"/>
    </row>
    <row r="223" spans="1:8" ht="13" x14ac:dyDescent="0.15">
      <c r="A223" s="10"/>
      <c r="B223" s="12" t="s">
        <v>12</v>
      </c>
      <c r="C223" s="9">
        <v>0.1</v>
      </c>
      <c r="D223" s="9" t="s">
        <v>295</v>
      </c>
      <c r="E223" s="13">
        <f t="shared" si="36"/>
        <v>2</v>
      </c>
      <c r="F223" s="9" t="str">
        <f t="shared" si="37"/>
        <v>tube</v>
      </c>
      <c r="G223" s="17"/>
    </row>
    <row r="224" spans="1:8" ht="13" x14ac:dyDescent="0.15">
      <c r="A224" s="10"/>
      <c r="B224" s="12" t="s">
        <v>13</v>
      </c>
      <c r="C224" s="9">
        <v>0.1</v>
      </c>
      <c r="D224" s="9" t="s">
        <v>295</v>
      </c>
      <c r="E224" s="13">
        <f t="shared" si="36"/>
        <v>2</v>
      </c>
      <c r="F224" s="9" t="str">
        <f t="shared" si="37"/>
        <v>tube</v>
      </c>
      <c r="G224" s="17"/>
    </row>
    <row r="225" spans="1:7" ht="13" x14ac:dyDescent="0.15">
      <c r="A225" s="15"/>
      <c r="B225" s="14"/>
      <c r="C225" s="9"/>
      <c r="D225" s="9"/>
      <c r="E225" s="13"/>
      <c r="F225" s="9"/>
      <c r="G225" s="9"/>
    </row>
    <row r="226" spans="1:7" ht="13" x14ac:dyDescent="0.15">
      <c r="A226" s="10" t="s">
        <v>296</v>
      </c>
      <c r="B226" s="12" t="s">
        <v>56</v>
      </c>
      <c r="C226" s="9">
        <f>0.015/3</f>
        <v>5.0000000000000001E-3</v>
      </c>
      <c r="D226" s="9" t="s">
        <v>42</v>
      </c>
      <c r="E226" s="13">
        <f>$E$1*C226</f>
        <v>0.1</v>
      </c>
      <c r="F226" s="9" t="str">
        <f>D226</f>
        <v>kg</v>
      </c>
      <c r="G226" s="17"/>
    </row>
    <row r="227" spans="1:7" ht="13" x14ac:dyDescent="0.15">
      <c r="A227" s="10"/>
      <c r="B227" s="12" t="s">
        <v>78</v>
      </c>
      <c r="C227" s="9">
        <f>0.3/3</f>
        <v>9.9999999999999992E-2</v>
      </c>
      <c r="D227" s="9" t="s">
        <v>42</v>
      </c>
      <c r="E227" s="13">
        <f>$E$1*C227</f>
        <v>1.9999999999999998</v>
      </c>
      <c r="F227" s="9" t="str">
        <f>D227</f>
        <v>kg</v>
      </c>
      <c r="G227" s="17" t="s">
        <v>297</v>
      </c>
    </row>
    <row r="228" spans="1:7" ht="13" x14ac:dyDescent="0.15">
      <c r="A228" s="10"/>
      <c r="B228" s="12" t="s">
        <v>43</v>
      </c>
      <c r="C228" s="9">
        <f>0.125/3</f>
        <v>4.1666666666666664E-2</v>
      </c>
      <c r="D228" s="9" t="s">
        <v>44</v>
      </c>
      <c r="E228" s="13">
        <f>$E$1*C228</f>
        <v>0.83333333333333326</v>
      </c>
      <c r="F228" s="9" t="str">
        <f>D228</f>
        <v>litre</v>
      </c>
      <c r="G228" s="17"/>
    </row>
    <row r="229" spans="1:7" ht="13" x14ac:dyDescent="0.15">
      <c r="A229" s="10"/>
      <c r="B229" s="12" t="s">
        <v>70</v>
      </c>
      <c r="C229" s="9">
        <f>0.02/3</f>
        <v>6.6666666666666671E-3</v>
      </c>
      <c r="D229" s="9" t="s">
        <v>42</v>
      </c>
      <c r="E229" s="13">
        <f>$E$1*C229</f>
        <v>0.13333333333333333</v>
      </c>
      <c r="F229" s="9" t="str">
        <f>D229</f>
        <v>kg</v>
      </c>
      <c r="G229" s="17"/>
    </row>
    <row r="230" spans="1:7" ht="13" x14ac:dyDescent="0.15">
      <c r="A230" s="10"/>
      <c r="B230" s="12" t="s">
        <v>82</v>
      </c>
      <c r="C230" s="9">
        <f>1/3</f>
        <v>0.33333333333333331</v>
      </c>
      <c r="D230" s="9" t="s">
        <v>74</v>
      </c>
      <c r="E230" s="13">
        <f>$E$1*C230</f>
        <v>6.6666666666666661</v>
      </c>
      <c r="F230" s="9" t="str">
        <f>D230</f>
        <v>pc</v>
      </c>
      <c r="G230" s="17" t="s">
        <v>298</v>
      </c>
    </row>
    <row r="231" spans="1:7" ht="13" x14ac:dyDescent="0.15">
      <c r="A231" s="15"/>
      <c r="B231" s="14"/>
      <c r="C231" s="9"/>
      <c r="D231" s="9"/>
      <c r="E231" s="13"/>
      <c r="F231" s="9"/>
      <c r="G231" s="9"/>
    </row>
    <row r="232" spans="1:7" ht="13" x14ac:dyDescent="0.15">
      <c r="A232" s="10" t="s">
        <v>299</v>
      </c>
      <c r="B232" s="12" t="s">
        <v>300</v>
      </c>
      <c r="C232" s="9">
        <v>0.25</v>
      </c>
      <c r="D232" s="9" t="s">
        <v>42</v>
      </c>
      <c r="E232" s="13">
        <f>$E$1*C232</f>
        <v>5</v>
      </c>
      <c r="F232" s="9" t="str">
        <f>D232</f>
        <v>kg</v>
      </c>
      <c r="G232" s="17"/>
    </row>
    <row r="233" spans="1:7" ht="13" x14ac:dyDescent="0.15">
      <c r="A233" s="10"/>
      <c r="B233" s="12" t="s">
        <v>301</v>
      </c>
      <c r="C233" s="9">
        <f>1/20</f>
        <v>0.05</v>
      </c>
      <c r="D233" s="9" t="s">
        <v>74</v>
      </c>
      <c r="E233" s="13">
        <f>$E$1*C233</f>
        <v>1</v>
      </c>
      <c r="F233" s="9" t="str">
        <f>D233</f>
        <v>pc</v>
      </c>
      <c r="G233" s="17" t="s">
        <v>302</v>
      </c>
    </row>
    <row r="234" spans="1:7" ht="13" x14ac:dyDescent="0.15">
      <c r="A234" s="10"/>
      <c r="B234" s="12" t="s">
        <v>303</v>
      </c>
      <c r="C234" s="9">
        <f>0.1/20</f>
        <v>5.0000000000000001E-3</v>
      </c>
      <c r="D234" s="9" t="s">
        <v>44</v>
      </c>
      <c r="E234" s="13">
        <f>$E$1*C234</f>
        <v>0.1</v>
      </c>
      <c r="F234" s="9" t="str">
        <f>D234</f>
        <v>litre</v>
      </c>
      <c r="G234" s="17" t="s">
        <v>304</v>
      </c>
    </row>
    <row r="235" spans="1:7" ht="13" x14ac:dyDescent="0.15">
      <c r="A235" s="10"/>
      <c r="B235" s="12"/>
      <c r="C235" s="9"/>
      <c r="D235" s="9"/>
      <c r="E235" s="13"/>
      <c r="F235" s="9"/>
      <c r="G235" s="17"/>
    </row>
    <row r="236" spans="1:7" ht="13" x14ac:dyDescent="0.15">
      <c r="A236" s="15"/>
      <c r="B236" s="14"/>
      <c r="C236" s="9"/>
      <c r="D236" s="9"/>
      <c r="E236" s="13"/>
      <c r="F236" s="9"/>
      <c r="G236" s="9"/>
    </row>
    <row r="237" spans="1:7" ht="13" x14ac:dyDescent="0.15">
      <c r="A237" s="10" t="s">
        <v>305</v>
      </c>
      <c r="B237" s="12" t="s">
        <v>95</v>
      </c>
      <c r="C237" s="9">
        <v>0.1</v>
      </c>
      <c r="D237" s="9" t="s">
        <v>93</v>
      </c>
      <c r="E237" s="13">
        <f>$E$1*C237</f>
        <v>2</v>
      </c>
      <c r="F237" s="9" t="str">
        <f>D237</f>
        <v>tête</v>
      </c>
      <c r="G237" s="17"/>
    </row>
    <row r="238" spans="1:7" ht="13" x14ac:dyDescent="0.15">
      <c r="A238" s="10"/>
      <c r="B238" s="12" t="s">
        <v>306</v>
      </c>
      <c r="C238" s="9">
        <v>0.8</v>
      </c>
      <c r="D238" s="9" t="s">
        <v>74</v>
      </c>
      <c r="E238" s="13">
        <f>$E$1*C238</f>
        <v>16</v>
      </c>
      <c r="F238" s="9" t="str">
        <f>D238</f>
        <v>pc</v>
      </c>
      <c r="G238" s="17"/>
    </row>
    <row r="239" spans="1:7" ht="13" x14ac:dyDescent="0.15">
      <c r="A239" s="10"/>
      <c r="B239" s="12" t="s">
        <v>307</v>
      </c>
      <c r="C239" s="9">
        <v>0.1</v>
      </c>
      <c r="D239" s="9" t="s">
        <v>42</v>
      </c>
      <c r="E239" s="13">
        <f>$E$1*C239</f>
        <v>2</v>
      </c>
      <c r="F239" s="9" t="str">
        <f>D239</f>
        <v>kg</v>
      </c>
      <c r="G239" s="17"/>
    </row>
    <row r="240" spans="1:7" ht="13" x14ac:dyDescent="0.15">
      <c r="A240" s="10"/>
      <c r="B240" s="12" t="s">
        <v>308</v>
      </c>
      <c r="C240" s="9">
        <v>0.15</v>
      </c>
      <c r="D240" s="9" t="s">
        <v>42</v>
      </c>
      <c r="E240" s="13">
        <f>$E$1*C240</f>
        <v>3</v>
      </c>
      <c r="F240" s="9" t="str">
        <f>D240</f>
        <v>kg</v>
      </c>
      <c r="G240" s="17"/>
    </row>
    <row r="241" spans="1:7" ht="13" x14ac:dyDescent="0.15">
      <c r="A241" s="15"/>
      <c r="B241" s="14"/>
      <c r="C241" s="9"/>
      <c r="D241" s="9"/>
      <c r="E241" s="13"/>
      <c r="F241" s="9"/>
      <c r="G241" s="9"/>
    </row>
    <row r="242" spans="1:7" ht="13" x14ac:dyDescent="0.15">
      <c r="A242" s="10" t="s">
        <v>309</v>
      </c>
      <c r="B242" s="12" t="s">
        <v>214</v>
      </c>
      <c r="C242" s="9">
        <v>0.01</v>
      </c>
      <c r="D242" s="9" t="s">
        <v>44</v>
      </c>
      <c r="E242" s="13">
        <f>$E$1*C242</f>
        <v>0.2</v>
      </c>
      <c r="F242" s="9" t="str">
        <f>D242</f>
        <v>litre</v>
      </c>
      <c r="G242" s="17" t="s">
        <v>310</v>
      </c>
    </row>
    <row r="243" spans="1:7" ht="13" x14ac:dyDescent="0.15">
      <c r="A243" s="10"/>
      <c r="B243" s="12" t="s">
        <v>311</v>
      </c>
      <c r="C243" s="9">
        <v>2E-3</v>
      </c>
      <c r="D243" s="9" t="s">
        <v>44</v>
      </c>
      <c r="E243" s="13">
        <f>$E$1*C243</f>
        <v>0.04</v>
      </c>
      <c r="F243" s="9" t="str">
        <f>D243</f>
        <v>litre</v>
      </c>
      <c r="G243" s="17"/>
    </row>
    <row r="244" spans="1:7" ht="13" x14ac:dyDescent="0.15">
      <c r="A244" s="10"/>
      <c r="B244" s="12" t="s">
        <v>312</v>
      </c>
      <c r="C244" s="9"/>
      <c r="D244" s="9"/>
      <c r="E244" s="13"/>
      <c r="F244" s="9"/>
      <c r="G244" s="17" t="s">
        <v>313</v>
      </c>
    </row>
    <row r="245" spans="1:7" ht="13" x14ac:dyDescent="0.15">
      <c r="A245" s="10"/>
      <c r="B245" s="12" t="s">
        <v>259</v>
      </c>
      <c r="C245" s="9"/>
      <c r="D245" s="9"/>
      <c r="E245" s="13"/>
      <c r="F245" s="9"/>
      <c r="G245" s="17"/>
    </row>
  </sheetData>
  <mergeCells count="2">
    <mergeCell ref="B1:D1"/>
    <mergeCell ref="C2:D2"/>
  </mergeCells>
  <phoneticPr fontId="10" type="noConversion"/>
  <pageMargins left="0.39370071887969971" right="0.39370071887969971" top="0.78740149736404419" bottom="0.59055113792419434" header="0.39370083808898926" footer="0.39370083808898926"/>
  <pageSetup paperSize="9" scale="91" orientation="landscape" useFirstPageNumber="1" horizontalDpi="4294967292" verticalDpi="4294967292"/>
  <rowBreaks count="5" manualBreakCount="5">
    <brk id="41" max="16383" man="1"/>
    <brk id="81" max="16383" man="1"/>
    <brk id="122" max="16383" man="1"/>
    <brk id="157" max="16383" man="1"/>
    <brk id="2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34" workbookViewId="0"/>
  </sheetViews>
  <sheetFormatPr baseColWidth="10" defaultColWidth="10.33203125" defaultRowHeight="20" customHeight="1" x14ac:dyDescent="0.15"/>
  <cols>
    <col min="1" max="1" width="20.1640625" style="1" customWidth="1"/>
    <col min="2" max="2" width="27.5" style="1" customWidth="1"/>
    <col min="3" max="3" width="6.1640625" style="1" customWidth="1"/>
    <col min="4" max="4" width="4.6640625" style="1" customWidth="1"/>
    <col min="5" max="5" width="6.1640625" style="1" customWidth="1"/>
    <col min="6" max="6" width="7.1640625" style="1" customWidth="1"/>
    <col min="7" max="7" width="33.83203125" style="1" customWidth="1"/>
    <col min="8" max="16384" width="10.33203125" style="1"/>
  </cols>
  <sheetData>
    <row r="1" spans="1:7" ht="13" x14ac:dyDescent="0.15">
      <c r="A1" s="10"/>
      <c r="B1" s="25" t="s">
        <v>36</v>
      </c>
      <c r="C1" s="25"/>
      <c r="D1" s="25"/>
      <c r="E1" s="10">
        <f>'Nombre de mangeurs'!A2</f>
        <v>20</v>
      </c>
      <c r="F1" s="10"/>
      <c r="G1" s="10"/>
    </row>
    <row r="2" spans="1:7" ht="13" x14ac:dyDescent="0.15">
      <c r="A2" s="10"/>
      <c r="B2" s="10"/>
      <c r="C2" s="26" t="s">
        <v>37</v>
      </c>
      <c r="D2" s="26"/>
      <c r="E2" s="11" t="s">
        <v>38</v>
      </c>
      <c r="F2" s="10"/>
      <c r="G2" s="12" t="s">
        <v>39</v>
      </c>
    </row>
    <row r="3" spans="1:7" ht="13" x14ac:dyDescent="0.15">
      <c r="A3" s="15"/>
      <c r="B3" s="14"/>
      <c r="C3" s="9"/>
      <c r="D3" s="9"/>
      <c r="E3" s="13"/>
      <c r="F3" s="9"/>
      <c r="G3" s="14"/>
    </row>
    <row r="4" spans="1:7" ht="13" x14ac:dyDescent="0.15">
      <c r="A4" s="10" t="s">
        <v>314</v>
      </c>
      <c r="B4" s="12" t="s">
        <v>41</v>
      </c>
      <c r="C4" s="9">
        <v>0.1</v>
      </c>
      <c r="D4" s="9" t="s">
        <v>275</v>
      </c>
      <c r="E4" s="9">
        <f t="shared" ref="E4:E12" si="0">$E$1*C4</f>
        <v>2</v>
      </c>
      <c r="F4" s="9" t="str">
        <f t="shared" ref="F4:F12" si="1">D4</f>
        <v xml:space="preserve">kg </v>
      </c>
      <c r="G4" s="17"/>
    </row>
    <row r="5" spans="1:7" ht="13" x14ac:dyDescent="0.15">
      <c r="A5" s="10"/>
      <c r="B5" s="12" t="s">
        <v>120</v>
      </c>
      <c r="C5" s="9">
        <v>0.1</v>
      </c>
      <c r="D5" s="9" t="s">
        <v>42</v>
      </c>
      <c r="E5" s="9">
        <f t="shared" si="0"/>
        <v>2</v>
      </c>
      <c r="F5" s="9" t="str">
        <f t="shared" si="1"/>
        <v>kg</v>
      </c>
      <c r="G5" s="17"/>
    </row>
    <row r="6" spans="1:7" ht="13" x14ac:dyDescent="0.15">
      <c r="A6" s="10"/>
      <c r="B6" s="12" t="s">
        <v>315</v>
      </c>
      <c r="C6" s="9">
        <v>0.25</v>
      </c>
      <c r="D6" s="9" t="s">
        <v>316</v>
      </c>
      <c r="E6" s="9">
        <f t="shared" si="0"/>
        <v>5</v>
      </c>
      <c r="F6" s="9" t="str">
        <f t="shared" si="1"/>
        <v>pcs</v>
      </c>
      <c r="G6" s="17"/>
    </row>
    <row r="7" spans="1:7" ht="13" x14ac:dyDescent="0.15">
      <c r="A7" s="10"/>
      <c r="B7" s="12" t="s">
        <v>317</v>
      </c>
      <c r="C7" s="9">
        <v>0.2</v>
      </c>
      <c r="D7" s="9" t="s">
        <v>74</v>
      </c>
      <c r="E7" s="9">
        <f t="shared" si="0"/>
        <v>4</v>
      </c>
      <c r="F7" s="9" t="str">
        <f t="shared" si="1"/>
        <v>pc</v>
      </c>
      <c r="G7" s="17"/>
    </row>
    <row r="8" spans="1:7" ht="13" x14ac:dyDescent="0.15">
      <c r="A8" s="10"/>
      <c r="B8" s="12" t="s">
        <v>318</v>
      </c>
      <c r="C8" s="9">
        <v>1</v>
      </c>
      <c r="D8" s="9" t="s">
        <v>74</v>
      </c>
      <c r="E8" s="9">
        <f t="shared" si="0"/>
        <v>20</v>
      </c>
      <c r="F8" s="9" t="str">
        <f t="shared" si="1"/>
        <v>pc</v>
      </c>
      <c r="G8" s="17"/>
    </row>
    <row r="9" spans="1:7" ht="13" x14ac:dyDescent="0.15">
      <c r="A9" s="10"/>
      <c r="B9" s="12" t="s">
        <v>319</v>
      </c>
      <c r="C9" s="9">
        <f>1/6</f>
        <v>0.16666666666666666</v>
      </c>
      <c r="D9" s="9" t="s">
        <v>320</v>
      </c>
      <c r="E9" s="9">
        <f t="shared" si="0"/>
        <v>3.333333333333333</v>
      </c>
      <c r="F9" s="9" t="str">
        <f t="shared" si="1"/>
        <v>bte</v>
      </c>
      <c r="G9" s="17"/>
    </row>
    <row r="10" spans="1:7" ht="13" x14ac:dyDescent="0.15">
      <c r="A10" s="10"/>
      <c r="B10" s="12" t="s">
        <v>321</v>
      </c>
      <c r="C10" s="9">
        <v>1</v>
      </c>
      <c r="D10" s="9" t="s">
        <v>316</v>
      </c>
      <c r="E10" s="9">
        <f t="shared" si="0"/>
        <v>20</v>
      </c>
      <c r="F10" s="9" t="str">
        <f t="shared" si="1"/>
        <v>pcs</v>
      </c>
      <c r="G10" s="17"/>
    </row>
    <row r="11" spans="1:7" ht="13" x14ac:dyDescent="0.15">
      <c r="A11" s="10"/>
      <c r="B11" s="12" t="s">
        <v>322</v>
      </c>
      <c r="C11" s="9">
        <v>1</v>
      </c>
      <c r="D11" s="9" t="s">
        <v>316</v>
      </c>
      <c r="E11" s="9">
        <f t="shared" si="0"/>
        <v>20</v>
      </c>
      <c r="F11" s="9" t="str">
        <f t="shared" si="1"/>
        <v>pcs</v>
      </c>
      <c r="G11" s="17"/>
    </row>
    <row r="12" spans="1:7" ht="13" x14ac:dyDescent="0.15">
      <c r="A12" s="10"/>
      <c r="B12" s="12" t="s">
        <v>323</v>
      </c>
      <c r="C12" s="9">
        <v>1</v>
      </c>
      <c r="D12" s="9" t="s">
        <v>74</v>
      </c>
      <c r="E12" s="9">
        <f t="shared" si="0"/>
        <v>20</v>
      </c>
      <c r="F12" s="9" t="str">
        <f t="shared" si="1"/>
        <v>pc</v>
      </c>
      <c r="G12" s="17"/>
    </row>
    <row r="13" spans="1:7" ht="13" x14ac:dyDescent="0.15">
      <c r="A13" s="15"/>
      <c r="B13" s="14"/>
      <c r="C13" s="9"/>
      <c r="D13" s="9"/>
      <c r="E13" s="9"/>
      <c r="F13" s="9"/>
      <c r="G13" s="9"/>
    </row>
    <row r="14" spans="1:7" ht="26" x14ac:dyDescent="0.15">
      <c r="A14" s="10" t="s">
        <v>324</v>
      </c>
      <c r="B14" s="12" t="s">
        <v>41</v>
      </c>
      <c r="C14" s="9">
        <v>0.1</v>
      </c>
      <c r="D14" s="9" t="s">
        <v>42</v>
      </c>
      <c r="E14" s="9">
        <f t="shared" ref="E14:E21" si="2">$E$1*C14</f>
        <v>2</v>
      </c>
      <c r="F14" s="9" t="str">
        <f t="shared" ref="F14:F21" si="3">D14</f>
        <v>kg</v>
      </c>
      <c r="G14" s="17"/>
    </row>
    <row r="15" spans="1:7" ht="13" x14ac:dyDescent="0.15">
      <c r="A15" s="10"/>
      <c r="B15" s="12" t="s">
        <v>120</v>
      </c>
      <c r="C15" s="9">
        <v>0.1</v>
      </c>
      <c r="D15" s="9" t="s">
        <v>42</v>
      </c>
      <c r="E15" s="9">
        <f t="shared" si="2"/>
        <v>2</v>
      </c>
      <c r="F15" s="9" t="str">
        <f t="shared" si="3"/>
        <v>kg</v>
      </c>
      <c r="G15" s="18" t="s">
        <v>133</v>
      </c>
    </row>
    <row r="16" spans="1:7" ht="13" x14ac:dyDescent="0.15">
      <c r="A16" s="10"/>
      <c r="B16" s="12" t="s">
        <v>315</v>
      </c>
      <c r="C16" s="9">
        <v>0.25</v>
      </c>
      <c r="D16" s="9" t="s">
        <v>74</v>
      </c>
      <c r="E16" s="9">
        <f t="shared" si="2"/>
        <v>5</v>
      </c>
      <c r="F16" s="9" t="str">
        <f t="shared" si="3"/>
        <v>pc</v>
      </c>
      <c r="G16" s="17"/>
    </row>
    <row r="17" spans="1:7" ht="13" x14ac:dyDescent="0.15">
      <c r="A17" s="10"/>
      <c r="B17" s="12" t="s">
        <v>325</v>
      </c>
      <c r="C17" s="9">
        <v>1</v>
      </c>
      <c r="D17" s="9" t="s">
        <v>74</v>
      </c>
      <c r="E17" s="9">
        <f t="shared" si="2"/>
        <v>20</v>
      </c>
      <c r="F17" s="9" t="str">
        <f t="shared" si="3"/>
        <v>pc</v>
      </c>
      <c r="G17" s="17"/>
    </row>
    <row r="18" spans="1:7" ht="13" x14ac:dyDescent="0.15">
      <c r="A18" s="10"/>
      <c r="B18" s="12" t="s">
        <v>326</v>
      </c>
      <c r="C18" s="9">
        <v>1</v>
      </c>
      <c r="D18" s="9" t="s">
        <v>74</v>
      </c>
      <c r="E18" s="9">
        <f t="shared" si="2"/>
        <v>20</v>
      </c>
      <c r="F18" s="9" t="str">
        <f t="shared" si="3"/>
        <v>pc</v>
      </c>
      <c r="G18" s="17"/>
    </row>
    <row r="19" spans="1:7" ht="13" x14ac:dyDescent="0.15">
      <c r="A19" s="10"/>
      <c r="B19" s="12" t="s">
        <v>321</v>
      </c>
      <c r="C19" s="9">
        <v>1</v>
      </c>
      <c r="D19" s="9" t="s">
        <v>74</v>
      </c>
      <c r="E19" s="9">
        <f t="shared" si="2"/>
        <v>20</v>
      </c>
      <c r="F19" s="9" t="str">
        <f t="shared" si="3"/>
        <v>pc</v>
      </c>
      <c r="G19" s="17"/>
    </row>
    <row r="20" spans="1:7" ht="13" x14ac:dyDescent="0.15">
      <c r="A20" s="10"/>
      <c r="B20" s="12" t="s">
        <v>152</v>
      </c>
      <c r="C20" s="9">
        <v>1</v>
      </c>
      <c r="D20" s="9" t="s">
        <v>74</v>
      </c>
      <c r="E20" s="9">
        <f t="shared" si="2"/>
        <v>20</v>
      </c>
      <c r="F20" s="9" t="str">
        <f t="shared" si="3"/>
        <v>pc</v>
      </c>
      <c r="G20" s="17"/>
    </row>
    <row r="21" spans="1:7" ht="26" x14ac:dyDescent="0.15">
      <c r="A21" s="10"/>
      <c r="B21" s="12" t="s">
        <v>153</v>
      </c>
      <c r="C21" s="9">
        <v>1</v>
      </c>
      <c r="D21" s="9" t="s">
        <v>74</v>
      </c>
      <c r="E21" s="9">
        <f t="shared" si="2"/>
        <v>20</v>
      </c>
      <c r="F21" s="9" t="str">
        <f t="shared" si="3"/>
        <v>pc</v>
      </c>
      <c r="G21" s="17"/>
    </row>
    <row r="22" spans="1:7" ht="13" x14ac:dyDescent="0.15">
      <c r="A22" s="15"/>
      <c r="B22" s="14"/>
      <c r="C22" s="9"/>
      <c r="D22" s="9"/>
      <c r="E22" s="9"/>
      <c r="F22" s="9"/>
      <c r="G22" s="9"/>
    </row>
    <row r="23" spans="1:7" ht="13" x14ac:dyDescent="0.15">
      <c r="A23" s="10" t="s">
        <v>154</v>
      </c>
      <c r="B23" s="12" t="s">
        <v>155</v>
      </c>
      <c r="C23" s="9">
        <v>0.25</v>
      </c>
      <c r="D23" s="9" t="s">
        <v>134</v>
      </c>
      <c r="E23" s="9">
        <f t="shared" ref="E23:E28" si="4">$E$1*C23</f>
        <v>5</v>
      </c>
      <c r="F23" s="9" t="str">
        <f t="shared" ref="F23:F28" si="5">D23</f>
        <v>tub</v>
      </c>
      <c r="G23" s="17"/>
    </row>
    <row r="24" spans="1:7" ht="13" x14ac:dyDescent="0.15">
      <c r="A24" s="10"/>
      <c r="B24" s="12" t="s">
        <v>156</v>
      </c>
      <c r="C24" s="9">
        <v>0.2</v>
      </c>
      <c r="D24" s="9" t="s">
        <v>42</v>
      </c>
      <c r="E24" s="9">
        <f t="shared" si="4"/>
        <v>4</v>
      </c>
      <c r="F24" s="9" t="str">
        <f t="shared" si="5"/>
        <v>kg</v>
      </c>
      <c r="G24" s="17"/>
    </row>
    <row r="25" spans="1:7" ht="13" x14ac:dyDescent="0.15">
      <c r="A25" s="10"/>
      <c r="B25" s="12" t="s">
        <v>204</v>
      </c>
      <c r="C25" s="9">
        <v>0.25</v>
      </c>
      <c r="D25" s="9" t="s">
        <v>74</v>
      </c>
      <c r="E25" s="9">
        <f t="shared" si="4"/>
        <v>5</v>
      </c>
      <c r="F25" s="9" t="str">
        <f t="shared" si="5"/>
        <v>pc</v>
      </c>
      <c r="G25" s="17"/>
    </row>
    <row r="26" spans="1:7" ht="13" x14ac:dyDescent="0.15">
      <c r="A26" s="10"/>
      <c r="B26" s="12" t="s">
        <v>321</v>
      </c>
      <c r="C26" s="9">
        <v>1</v>
      </c>
      <c r="D26" s="9" t="s">
        <v>74</v>
      </c>
      <c r="E26" s="9">
        <f t="shared" si="4"/>
        <v>20</v>
      </c>
      <c r="F26" s="9" t="str">
        <f t="shared" si="5"/>
        <v>pc</v>
      </c>
      <c r="G26" s="17"/>
    </row>
    <row r="27" spans="1:7" ht="26" x14ac:dyDescent="0.15">
      <c r="A27" s="10"/>
      <c r="B27" s="12" t="s">
        <v>157</v>
      </c>
      <c r="C27" s="9">
        <v>0.15</v>
      </c>
      <c r="D27" s="9" t="s">
        <v>74</v>
      </c>
      <c r="E27" s="9">
        <f t="shared" si="4"/>
        <v>3</v>
      </c>
      <c r="F27" s="9" t="str">
        <f t="shared" si="5"/>
        <v>pc</v>
      </c>
      <c r="G27" s="17" t="s">
        <v>331</v>
      </c>
    </row>
    <row r="28" spans="1:7" ht="26" x14ac:dyDescent="0.15">
      <c r="A28" s="10"/>
      <c r="B28" s="12" t="s">
        <v>332</v>
      </c>
      <c r="C28" s="9">
        <f>1/3</f>
        <v>0.33333333333333331</v>
      </c>
      <c r="D28" s="9" t="s">
        <v>74</v>
      </c>
      <c r="E28" s="20">
        <f t="shared" si="4"/>
        <v>6.6666666666666661</v>
      </c>
      <c r="F28" s="9" t="str">
        <f t="shared" si="5"/>
        <v>pc</v>
      </c>
      <c r="G28" s="17" t="s">
        <v>333</v>
      </c>
    </row>
    <row r="29" spans="1:7" ht="13" x14ac:dyDescent="0.15">
      <c r="A29" s="10"/>
      <c r="B29" s="12"/>
      <c r="C29" s="9"/>
      <c r="D29" s="9"/>
      <c r="E29" s="20"/>
      <c r="F29" s="9"/>
      <c r="G29" s="17"/>
    </row>
    <row r="30" spans="1:7" ht="60.5" customHeight="1" x14ac:dyDescent="0.15">
      <c r="A30" s="15"/>
      <c r="B30" s="14"/>
      <c r="C30" s="9"/>
      <c r="D30" s="9"/>
      <c r="E30" s="9"/>
      <c r="F30" s="9"/>
      <c r="G30" s="9"/>
    </row>
    <row r="31" spans="1:7" ht="13" x14ac:dyDescent="0.15">
      <c r="A31" s="10" t="s">
        <v>334</v>
      </c>
      <c r="B31" s="12" t="s">
        <v>193</v>
      </c>
      <c r="C31" s="9">
        <v>0.2</v>
      </c>
      <c r="D31" s="9" t="s">
        <v>42</v>
      </c>
      <c r="E31" s="9">
        <f>$E$1*C31</f>
        <v>4</v>
      </c>
      <c r="F31" s="9" t="str">
        <f>D31</f>
        <v>kg</v>
      </c>
      <c r="G31" s="17"/>
    </row>
    <row r="32" spans="1:7" ht="13" x14ac:dyDescent="0.15">
      <c r="A32" s="10"/>
      <c r="B32" s="12" t="s">
        <v>335</v>
      </c>
      <c r="C32" s="9">
        <v>1</v>
      </c>
      <c r="D32" s="9" t="s">
        <v>74</v>
      </c>
      <c r="E32" s="9">
        <f>$E$1*C32</f>
        <v>20</v>
      </c>
      <c r="F32" s="9" t="str">
        <f>D32</f>
        <v>pc</v>
      </c>
      <c r="G32" s="17"/>
    </row>
    <row r="33" spans="1:7" ht="13" x14ac:dyDescent="0.15">
      <c r="A33" s="10"/>
      <c r="B33" s="12" t="s">
        <v>336</v>
      </c>
      <c r="C33" s="9">
        <v>0.17</v>
      </c>
      <c r="D33" s="9" t="s">
        <v>74</v>
      </c>
      <c r="E33" s="9">
        <f>$E$1*C33</f>
        <v>3.4000000000000004</v>
      </c>
      <c r="F33" s="9" t="str">
        <f>D33</f>
        <v>pc</v>
      </c>
      <c r="G33" s="17"/>
    </row>
    <row r="34" spans="1:7" ht="13" x14ac:dyDescent="0.15">
      <c r="A34" s="10"/>
      <c r="B34" s="12" t="s">
        <v>337</v>
      </c>
      <c r="C34" s="9">
        <v>0.2</v>
      </c>
      <c r="D34" s="9" t="s">
        <v>338</v>
      </c>
      <c r="E34" s="9">
        <f>$E$1*C34</f>
        <v>4</v>
      </c>
      <c r="F34" s="9" t="str">
        <f>D34</f>
        <v>bloc</v>
      </c>
      <c r="G34" s="17"/>
    </row>
    <row r="35" spans="1:7" ht="26" x14ac:dyDescent="0.15">
      <c r="A35" s="10"/>
      <c r="B35" s="12" t="s">
        <v>339</v>
      </c>
      <c r="C35" s="9">
        <v>0.25</v>
      </c>
      <c r="D35" s="9" t="s">
        <v>338</v>
      </c>
      <c r="E35" s="9">
        <f>$E$1*C35</f>
        <v>5</v>
      </c>
      <c r="F35" s="9" t="str">
        <f>D35</f>
        <v>bloc</v>
      </c>
      <c r="G35" s="17"/>
    </row>
    <row r="36" spans="1:7" ht="13" x14ac:dyDescent="0.15">
      <c r="A36" s="15"/>
      <c r="B36" s="14"/>
      <c r="C36" s="9"/>
      <c r="D36" s="9"/>
      <c r="E36" s="9"/>
      <c r="F36" s="9"/>
      <c r="G36" s="9"/>
    </row>
    <row r="37" spans="1:7" ht="39" x14ac:dyDescent="0.15">
      <c r="A37" s="10" t="s">
        <v>340</v>
      </c>
      <c r="B37" s="12" t="s">
        <v>41</v>
      </c>
      <c r="C37" s="9">
        <v>0.4</v>
      </c>
      <c r="D37" s="9" t="s">
        <v>42</v>
      </c>
      <c r="E37" s="9">
        <f t="shared" ref="E37:E49" si="6">$E$1*C37</f>
        <v>8</v>
      </c>
      <c r="F37" s="9" t="str">
        <f t="shared" ref="F37:F49" si="7">D37</f>
        <v>kg</v>
      </c>
      <c r="G37" s="17" t="s">
        <v>341</v>
      </c>
    </row>
    <row r="38" spans="1:7" ht="13" x14ac:dyDescent="0.15">
      <c r="A38" s="10"/>
      <c r="B38" s="12" t="s">
        <v>120</v>
      </c>
      <c r="C38" s="9">
        <v>0.2</v>
      </c>
      <c r="D38" s="9" t="s">
        <v>74</v>
      </c>
      <c r="E38" s="9">
        <f t="shared" si="6"/>
        <v>4</v>
      </c>
      <c r="F38" s="9" t="str">
        <f t="shared" si="7"/>
        <v>pc</v>
      </c>
      <c r="G38" s="17"/>
    </row>
    <row r="39" spans="1:7" ht="13" x14ac:dyDescent="0.15">
      <c r="A39" s="10"/>
      <c r="B39" s="12" t="s">
        <v>315</v>
      </c>
      <c r="C39" s="9">
        <f>2/3</f>
        <v>0.66666666666666663</v>
      </c>
      <c r="D39" s="9" t="s">
        <v>74</v>
      </c>
      <c r="E39" s="9">
        <f t="shared" si="6"/>
        <v>13.333333333333332</v>
      </c>
      <c r="F39" s="9" t="str">
        <f t="shared" si="7"/>
        <v>pc</v>
      </c>
      <c r="G39" s="17"/>
    </row>
    <row r="40" spans="1:7" ht="13" x14ac:dyDescent="0.15">
      <c r="A40" s="10"/>
      <c r="B40" s="12" t="s">
        <v>270</v>
      </c>
      <c r="C40" s="9">
        <v>1</v>
      </c>
      <c r="D40" s="9" t="s">
        <v>74</v>
      </c>
      <c r="E40" s="9">
        <f t="shared" si="6"/>
        <v>20</v>
      </c>
      <c r="F40" s="9" t="str">
        <f t="shared" si="7"/>
        <v>pc</v>
      </c>
      <c r="G40" s="17"/>
    </row>
    <row r="41" spans="1:7" ht="13" x14ac:dyDescent="0.15">
      <c r="A41" s="10"/>
      <c r="B41" s="12" t="s">
        <v>342</v>
      </c>
      <c r="C41" s="9">
        <v>1</v>
      </c>
      <c r="D41" s="9" t="s">
        <v>343</v>
      </c>
      <c r="E41" s="9">
        <f t="shared" si="6"/>
        <v>20</v>
      </c>
      <c r="F41" s="9" t="str">
        <f t="shared" si="7"/>
        <v>pair</v>
      </c>
      <c r="G41" s="17"/>
    </row>
    <row r="42" spans="1:7" ht="13" x14ac:dyDescent="0.15">
      <c r="A42" s="10"/>
      <c r="B42" s="12" t="s">
        <v>344</v>
      </c>
      <c r="C42" s="9">
        <f>1/6</f>
        <v>0.16666666666666666</v>
      </c>
      <c r="D42" s="9" t="s">
        <v>345</v>
      </c>
      <c r="E42" s="9">
        <f t="shared" si="6"/>
        <v>3.333333333333333</v>
      </c>
      <c r="F42" s="9" t="str">
        <f t="shared" si="7"/>
        <v>boît</v>
      </c>
      <c r="G42" s="17"/>
    </row>
    <row r="43" spans="1:7" ht="13" x14ac:dyDescent="0.15">
      <c r="A43" s="10"/>
      <c r="B43" s="12" t="s">
        <v>346</v>
      </c>
      <c r="C43" s="9">
        <v>0.3</v>
      </c>
      <c r="D43" s="9" t="s">
        <v>42</v>
      </c>
      <c r="E43" s="9">
        <f t="shared" si="6"/>
        <v>6</v>
      </c>
      <c r="F43" s="9" t="str">
        <f t="shared" si="7"/>
        <v>kg</v>
      </c>
      <c r="G43" s="17"/>
    </row>
    <row r="44" spans="1:7" ht="13" x14ac:dyDescent="0.15">
      <c r="A44" s="10"/>
      <c r="B44" s="12" t="s">
        <v>322</v>
      </c>
      <c r="C44" s="9">
        <v>1</v>
      </c>
      <c r="D44" s="9" t="s">
        <v>74</v>
      </c>
      <c r="E44" s="9">
        <f t="shared" si="6"/>
        <v>20</v>
      </c>
      <c r="F44" s="9" t="str">
        <f t="shared" si="7"/>
        <v>pc</v>
      </c>
      <c r="G44" s="17"/>
    </row>
    <row r="45" spans="1:7" ht="13" x14ac:dyDescent="0.15">
      <c r="A45" s="10"/>
      <c r="B45" s="12" t="s">
        <v>347</v>
      </c>
      <c r="C45" s="9">
        <f>1/3</f>
        <v>0.33333333333333331</v>
      </c>
      <c r="D45" s="9" t="s">
        <v>348</v>
      </c>
      <c r="E45" s="9">
        <f t="shared" si="6"/>
        <v>6.6666666666666661</v>
      </c>
      <c r="F45" s="9" t="str">
        <f t="shared" si="7"/>
        <v>plaq</v>
      </c>
      <c r="G45" s="17"/>
    </row>
    <row r="46" spans="1:7" ht="13" x14ac:dyDescent="0.15">
      <c r="A46" s="10"/>
      <c r="B46" s="12" t="s">
        <v>349</v>
      </c>
      <c r="C46" s="9">
        <v>1</v>
      </c>
      <c r="D46" s="9" t="s">
        <v>74</v>
      </c>
      <c r="E46" s="9">
        <f t="shared" si="6"/>
        <v>20</v>
      </c>
      <c r="F46" s="9" t="str">
        <f t="shared" si="7"/>
        <v>pc</v>
      </c>
      <c r="G46" s="17"/>
    </row>
    <row r="47" spans="1:7" ht="13" x14ac:dyDescent="0.15">
      <c r="A47" s="10"/>
      <c r="B47" s="12" t="s">
        <v>350</v>
      </c>
      <c r="C47" s="9">
        <v>0.5</v>
      </c>
      <c r="D47" s="9" t="s">
        <v>44</v>
      </c>
      <c r="E47" s="9">
        <f t="shared" si="6"/>
        <v>10</v>
      </c>
      <c r="F47" s="9" t="str">
        <f t="shared" si="7"/>
        <v>litre</v>
      </c>
      <c r="G47" s="17" t="s">
        <v>351</v>
      </c>
    </row>
    <row r="48" spans="1:7" ht="26" x14ac:dyDescent="0.15">
      <c r="A48" s="10"/>
      <c r="B48" s="12" t="s">
        <v>352</v>
      </c>
      <c r="C48" s="9">
        <v>1</v>
      </c>
      <c r="D48" s="9" t="s">
        <v>74</v>
      </c>
      <c r="E48" s="9">
        <f t="shared" si="6"/>
        <v>20</v>
      </c>
      <c r="F48" s="9" t="str">
        <f t="shared" si="7"/>
        <v>pc</v>
      </c>
      <c r="G48" s="17" t="s">
        <v>353</v>
      </c>
    </row>
    <row r="49" spans="1:7" ht="26" x14ac:dyDescent="0.15">
      <c r="A49" s="10"/>
      <c r="B49" s="12" t="s">
        <v>153</v>
      </c>
      <c r="C49" s="9">
        <v>1</v>
      </c>
      <c r="D49" s="9" t="s">
        <v>74</v>
      </c>
      <c r="E49" s="9">
        <f t="shared" si="6"/>
        <v>20</v>
      </c>
      <c r="F49" s="9" t="str">
        <f t="shared" si="7"/>
        <v>pc</v>
      </c>
      <c r="G49" s="17"/>
    </row>
  </sheetData>
  <mergeCells count="2">
    <mergeCell ref="B1:D1"/>
    <mergeCell ref="C2:D2"/>
  </mergeCells>
  <phoneticPr fontId="10" type="noConversion"/>
  <pageMargins left="0.39370071887969971" right="0.39370071887969971" top="0.78740149736404419" bottom="0.78740149736404419" header="0.39370083808898926" footer="0.39370083808898926"/>
  <pageSetup paperSize="9" orientation="landscape" useFirstPageNumber="1" horizontalDpi="4294967292" verticalDpi="4294967292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workbookViewId="0">
      <selection activeCell="J52" sqref="J52"/>
    </sheetView>
  </sheetViews>
  <sheetFormatPr baseColWidth="10" defaultColWidth="10.33203125" defaultRowHeight="20" customHeight="1" x14ac:dyDescent="0.15"/>
  <cols>
    <col min="1" max="1" width="14.6640625" style="1" customWidth="1"/>
    <col min="2" max="2" width="27.6640625" style="1" customWidth="1"/>
    <col min="3" max="3" width="6.33203125" style="1" customWidth="1"/>
    <col min="4" max="4" width="5" style="1" customWidth="1"/>
    <col min="5" max="5" width="5.1640625" style="1" customWidth="1"/>
    <col min="6" max="6" width="3.6640625" style="1" customWidth="1"/>
    <col min="7" max="7" width="33.83203125" style="1" customWidth="1"/>
    <col min="8" max="16384" width="10.33203125" style="1"/>
  </cols>
  <sheetData>
    <row r="1" spans="1:7" ht="13" x14ac:dyDescent="0.15">
      <c r="A1" s="10"/>
      <c r="B1" s="25" t="s">
        <v>36</v>
      </c>
      <c r="C1" s="25"/>
      <c r="D1" s="25"/>
      <c r="E1" s="10">
        <f>'Nombre de mangeurs'!A2</f>
        <v>20</v>
      </c>
      <c r="F1" s="10"/>
      <c r="G1" s="10"/>
    </row>
    <row r="2" spans="1:7" ht="13" x14ac:dyDescent="0.15">
      <c r="A2" s="10"/>
      <c r="B2" s="10"/>
      <c r="C2" s="26" t="s">
        <v>37</v>
      </c>
      <c r="D2" s="26"/>
      <c r="E2" s="11" t="s">
        <v>38</v>
      </c>
      <c r="F2" s="10"/>
      <c r="G2" s="12" t="s">
        <v>39</v>
      </c>
    </row>
    <row r="3" spans="1:7" ht="13" x14ac:dyDescent="0.15">
      <c r="A3" s="15"/>
      <c r="B3" s="14"/>
      <c r="C3" s="9"/>
      <c r="D3" s="9"/>
      <c r="E3" s="13"/>
      <c r="F3" s="9"/>
      <c r="G3" s="14"/>
    </row>
    <row r="4" spans="1:7" ht="13" x14ac:dyDescent="0.15">
      <c r="A4" s="10" t="s">
        <v>354</v>
      </c>
      <c r="B4" s="12" t="s">
        <v>355</v>
      </c>
      <c r="C4" s="9">
        <v>0.05</v>
      </c>
      <c r="D4" s="9" t="s">
        <v>42</v>
      </c>
      <c r="E4" s="21">
        <f>$E$1*C4</f>
        <v>1</v>
      </c>
      <c r="F4" s="9" t="str">
        <f>D4</f>
        <v>kg</v>
      </c>
      <c r="G4" s="12"/>
    </row>
    <row r="5" spans="1:7" ht="13" x14ac:dyDescent="0.15">
      <c r="A5" s="10"/>
      <c r="B5" s="12" t="s">
        <v>149</v>
      </c>
      <c r="C5" s="9">
        <v>0.17</v>
      </c>
      <c r="D5" s="9" t="s">
        <v>74</v>
      </c>
      <c r="E5" s="21">
        <f>$E$1*C5</f>
        <v>3.4000000000000004</v>
      </c>
      <c r="F5" s="9" t="str">
        <f>D5</f>
        <v>pc</v>
      </c>
      <c r="G5" s="17"/>
    </row>
    <row r="6" spans="1:7" ht="13" x14ac:dyDescent="0.15">
      <c r="A6" s="10"/>
      <c r="B6" s="12" t="s">
        <v>356</v>
      </c>
      <c r="C6" s="9">
        <v>0.06</v>
      </c>
      <c r="D6" s="9" t="s">
        <v>42</v>
      </c>
      <c r="E6" s="21">
        <f>$E$1*C6</f>
        <v>1.2</v>
      </c>
      <c r="F6" s="9" t="str">
        <f>D6</f>
        <v>kg</v>
      </c>
      <c r="G6" s="17" t="s">
        <v>357</v>
      </c>
    </row>
    <row r="7" spans="1:7" ht="26" x14ac:dyDescent="0.15">
      <c r="A7" s="10"/>
      <c r="B7" s="12" t="s">
        <v>332</v>
      </c>
      <c r="C7" s="9">
        <f>1/3</f>
        <v>0.33333333333333331</v>
      </c>
      <c r="D7" s="9" t="s">
        <v>74</v>
      </c>
      <c r="E7" s="20">
        <f>$E$1*C7</f>
        <v>6.6666666666666661</v>
      </c>
      <c r="F7" s="9" t="str">
        <f>D7</f>
        <v>pc</v>
      </c>
      <c r="G7" s="17"/>
    </row>
    <row r="8" spans="1:7" ht="13" x14ac:dyDescent="0.15">
      <c r="A8" s="14"/>
      <c r="B8" s="14"/>
      <c r="C8" s="9"/>
      <c r="D8" s="9"/>
      <c r="E8" s="20"/>
      <c r="F8" s="9"/>
      <c r="G8" s="9"/>
    </row>
    <row r="9" spans="1:7" ht="13" x14ac:dyDescent="0.15">
      <c r="A9" s="10" t="s">
        <v>358</v>
      </c>
      <c r="B9" s="12" t="s">
        <v>359</v>
      </c>
      <c r="C9" s="9">
        <v>0.3</v>
      </c>
      <c r="D9" s="9" t="s">
        <v>74</v>
      </c>
      <c r="E9" s="21">
        <f>$E$1*C9</f>
        <v>6</v>
      </c>
      <c r="F9" s="9" t="str">
        <f>D9</f>
        <v>pc</v>
      </c>
      <c r="G9" s="12" t="s">
        <v>360</v>
      </c>
    </row>
    <row r="10" spans="1:7" ht="13" x14ac:dyDescent="0.15">
      <c r="A10" s="10"/>
      <c r="B10" s="12" t="s">
        <v>235</v>
      </c>
      <c r="C10" s="9">
        <v>0.7</v>
      </c>
      <c r="D10" s="9" t="s">
        <v>74</v>
      </c>
      <c r="E10" s="21">
        <f>$E$1*C10</f>
        <v>14</v>
      </c>
      <c r="F10" s="9" t="str">
        <f>D10</f>
        <v>pc</v>
      </c>
      <c r="G10" s="18" t="s">
        <v>361</v>
      </c>
    </row>
    <row r="11" spans="1:7" ht="13" x14ac:dyDescent="0.15">
      <c r="A11" s="10"/>
      <c r="B11" s="12"/>
      <c r="C11" s="9"/>
      <c r="D11" s="9"/>
      <c r="E11" s="21"/>
      <c r="F11" s="9"/>
      <c r="G11" s="18"/>
    </row>
    <row r="12" spans="1:7" ht="13" x14ac:dyDescent="0.15">
      <c r="A12" s="10" t="s">
        <v>362</v>
      </c>
      <c r="B12" s="12" t="s">
        <v>359</v>
      </c>
      <c r="C12" s="9">
        <v>0.2</v>
      </c>
      <c r="D12" s="9" t="s">
        <v>74</v>
      </c>
      <c r="E12" s="21">
        <f>$E$1*C12</f>
        <v>4</v>
      </c>
      <c r="F12" s="9" t="str">
        <f>D12</f>
        <v>pc</v>
      </c>
      <c r="G12" s="12"/>
    </row>
    <row r="13" spans="1:7" ht="13" x14ac:dyDescent="0.15">
      <c r="A13" s="10"/>
      <c r="B13" s="12" t="s">
        <v>363</v>
      </c>
      <c r="C13" s="9">
        <v>0.2</v>
      </c>
      <c r="D13" s="9" t="s">
        <v>74</v>
      </c>
      <c r="E13" s="21">
        <f>$E$1*C13</f>
        <v>4</v>
      </c>
      <c r="F13" s="9" t="str">
        <f>D13</f>
        <v>pc</v>
      </c>
      <c r="G13" s="12"/>
    </row>
    <row r="14" spans="1:7" ht="13" x14ac:dyDescent="0.15">
      <c r="A14" s="10"/>
      <c r="B14" s="12" t="s">
        <v>235</v>
      </c>
      <c r="C14" s="9">
        <v>0.3</v>
      </c>
      <c r="D14" s="9" t="s">
        <v>74</v>
      </c>
      <c r="E14" s="21">
        <f>$E$1*C14</f>
        <v>6</v>
      </c>
      <c r="F14" s="9" t="str">
        <f>D14</f>
        <v>pc</v>
      </c>
      <c r="G14" s="12"/>
    </row>
    <row r="15" spans="1:7" ht="13" x14ac:dyDescent="0.15">
      <c r="A15" s="10"/>
      <c r="B15" s="12" t="s">
        <v>364</v>
      </c>
      <c r="C15" s="9">
        <v>0.3</v>
      </c>
      <c r="D15" s="9" t="s">
        <v>74</v>
      </c>
      <c r="E15" s="21">
        <f>$E$1*C15</f>
        <v>6</v>
      </c>
      <c r="F15" s="9" t="str">
        <f>D15</f>
        <v>pc</v>
      </c>
      <c r="G15" s="12"/>
    </row>
    <row r="16" spans="1:7" ht="13" x14ac:dyDescent="0.15">
      <c r="A16" s="15"/>
      <c r="B16" s="14"/>
      <c r="C16" s="9"/>
      <c r="D16" s="9"/>
      <c r="E16" s="20"/>
      <c r="F16" s="9"/>
      <c r="G16" s="9"/>
    </row>
    <row r="17" spans="1:7" ht="13" x14ac:dyDescent="0.15">
      <c r="A17" s="10" t="s">
        <v>365</v>
      </c>
      <c r="B17" s="12" t="s">
        <v>366</v>
      </c>
      <c r="C17" s="9">
        <v>1</v>
      </c>
      <c r="D17" s="9" t="s">
        <v>74</v>
      </c>
      <c r="E17" s="21">
        <f>$E$1*C17</f>
        <v>20</v>
      </c>
      <c r="F17" s="9" t="str">
        <f>D17</f>
        <v>pc</v>
      </c>
      <c r="G17" s="17"/>
    </row>
    <row r="18" spans="1:7" ht="13" x14ac:dyDescent="0.15">
      <c r="A18" s="15"/>
      <c r="B18" s="14"/>
      <c r="C18" s="9"/>
      <c r="D18" s="9"/>
      <c r="E18" s="20"/>
      <c r="F18" s="9"/>
      <c r="G18" s="9"/>
    </row>
    <row r="19" spans="1:7" ht="26" x14ac:dyDescent="0.15">
      <c r="A19" s="10" t="s">
        <v>367</v>
      </c>
      <c r="B19" s="12" t="s">
        <v>41</v>
      </c>
      <c r="C19" s="9">
        <v>0.06</v>
      </c>
      <c r="D19" s="9" t="s">
        <v>42</v>
      </c>
      <c r="E19" s="21">
        <f>$E$1*C19</f>
        <v>1.2</v>
      </c>
      <c r="F19" s="9" t="str">
        <f>D19</f>
        <v>kg</v>
      </c>
      <c r="G19" s="17"/>
    </row>
    <row r="20" spans="1:7" ht="13" x14ac:dyDescent="0.15">
      <c r="A20" s="10"/>
      <c r="B20" s="12" t="s">
        <v>368</v>
      </c>
      <c r="C20" s="9">
        <f>1/6</f>
        <v>0.16666666666666666</v>
      </c>
      <c r="D20" s="9" t="s">
        <v>369</v>
      </c>
      <c r="E20" s="20">
        <f>$E$1*C20</f>
        <v>3.333333333333333</v>
      </c>
      <c r="F20" s="9" t="str">
        <f>D20</f>
        <v>plq</v>
      </c>
      <c r="G20" s="17"/>
    </row>
    <row r="21" spans="1:7" ht="13" x14ac:dyDescent="0.15">
      <c r="A21" s="15"/>
      <c r="B21" s="14"/>
      <c r="C21" s="9"/>
      <c r="D21" s="9"/>
      <c r="E21" s="20"/>
      <c r="F21" s="9"/>
      <c r="G21" s="9"/>
    </row>
    <row r="22" spans="1:7" ht="26" x14ac:dyDescent="0.15">
      <c r="A22" s="12" t="s">
        <v>370</v>
      </c>
      <c r="B22" s="12" t="s">
        <v>371</v>
      </c>
      <c r="C22" s="9">
        <v>0.125</v>
      </c>
      <c r="D22" s="9" t="s">
        <v>372</v>
      </c>
      <c r="E22" s="21">
        <f t="shared" ref="E22:E28" si="0">$E$1*C22</f>
        <v>2.5</v>
      </c>
      <c r="F22" s="9" t="str">
        <f>D22</f>
        <v>sac</v>
      </c>
      <c r="G22" s="17" t="s">
        <v>373</v>
      </c>
    </row>
    <row r="23" spans="1:7" ht="13" x14ac:dyDescent="0.15">
      <c r="A23" s="12"/>
      <c r="B23" s="12" t="s">
        <v>374</v>
      </c>
      <c r="C23" s="9">
        <v>0.125</v>
      </c>
      <c r="D23" s="9" t="s">
        <v>372</v>
      </c>
      <c r="E23" s="21">
        <f t="shared" si="0"/>
        <v>2.5</v>
      </c>
      <c r="F23" s="9" t="str">
        <f>D23</f>
        <v>sac</v>
      </c>
      <c r="G23" s="17" t="s">
        <v>375</v>
      </c>
    </row>
    <row r="24" spans="1:7" ht="13" x14ac:dyDescent="0.15">
      <c r="A24" s="12"/>
      <c r="B24" s="12" t="s">
        <v>376</v>
      </c>
      <c r="C24" s="9">
        <v>0.14000000000000001</v>
      </c>
      <c r="D24" s="9" t="s">
        <v>44</v>
      </c>
      <c r="E24" s="21">
        <f t="shared" si="0"/>
        <v>2.8000000000000003</v>
      </c>
      <c r="F24" s="9" t="str">
        <f>D24</f>
        <v>litre</v>
      </c>
      <c r="G24" s="17" t="s">
        <v>377</v>
      </c>
    </row>
    <row r="25" spans="1:7" ht="13" x14ac:dyDescent="0.15">
      <c r="A25" s="15"/>
      <c r="B25" s="14"/>
      <c r="C25" s="9"/>
      <c r="D25" s="9"/>
      <c r="E25" s="21">
        <f t="shared" si="0"/>
        <v>0</v>
      </c>
      <c r="F25" s="9"/>
      <c r="G25" s="17"/>
    </row>
    <row r="26" spans="1:7" ht="13" x14ac:dyDescent="0.15">
      <c r="A26" s="10" t="s">
        <v>378</v>
      </c>
      <c r="B26" s="12" t="s">
        <v>371</v>
      </c>
      <c r="C26" s="9">
        <v>0.2</v>
      </c>
      <c r="D26" s="9" t="s">
        <v>372</v>
      </c>
      <c r="E26" s="21">
        <f t="shared" si="0"/>
        <v>4</v>
      </c>
      <c r="F26" s="9" t="str">
        <f>D26</f>
        <v>sac</v>
      </c>
      <c r="G26" s="17" t="s">
        <v>379</v>
      </c>
    </row>
    <row r="27" spans="1:7" ht="13" x14ac:dyDescent="0.15">
      <c r="A27" s="10"/>
      <c r="B27" s="12" t="s">
        <v>376</v>
      </c>
      <c r="C27" s="9">
        <v>0.1</v>
      </c>
      <c r="D27" s="9" t="s">
        <v>44</v>
      </c>
      <c r="E27" s="21">
        <f t="shared" si="0"/>
        <v>2</v>
      </c>
      <c r="F27" s="9" t="str">
        <f>D27</f>
        <v>litre</v>
      </c>
      <c r="G27" s="17" t="s">
        <v>377</v>
      </c>
    </row>
    <row r="28" spans="1:7" ht="13" x14ac:dyDescent="0.15">
      <c r="A28" s="10"/>
      <c r="B28" s="12" t="s">
        <v>380</v>
      </c>
      <c r="C28" s="9">
        <v>0.09</v>
      </c>
      <c r="D28" s="9" t="s">
        <v>42</v>
      </c>
      <c r="E28" s="21">
        <f t="shared" si="0"/>
        <v>1.7999999999999998</v>
      </c>
      <c r="F28" s="9" t="str">
        <f>D28</f>
        <v>kg</v>
      </c>
      <c r="G28" s="17" t="s">
        <v>381</v>
      </c>
    </row>
    <row r="29" spans="1:7" ht="13" x14ac:dyDescent="0.15">
      <c r="A29" s="15"/>
      <c r="B29" s="14"/>
      <c r="C29" s="9"/>
      <c r="D29" s="9"/>
      <c r="E29" s="21"/>
      <c r="F29" s="9"/>
      <c r="G29" s="9"/>
    </row>
    <row r="30" spans="1:7" ht="13" x14ac:dyDescent="0.15">
      <c r="A30" s="10" t="s">
        <v>382</v>
      </c>
      <c r="B30" s="12" t="s">
        <v>383</v>
      </c>
      <c r="C30" s="9">
        <v>0.1</v>
      </c>
      <c r="D30" s="9" t="s">
        <v>42</v>
      </c>
      <c r="E30" s="21">
        <f t="shared" ref="E30:E35" si="1">$E$1*C30</f>
        <v>2</v>
      </c>
      <c r="F30" s="9" t="str">
        <f t="shared" ref="F30:F35" si="2">D30</f>
        <v>kg</v>
      </c>
      <c r="G30" s="17"/>
    </row>
    <row r="31" spans="1:7" ht="13" x14ac:dyDescent="0.15">
      <c r="A31" s="10"/>
      <c r="B31" s="12" t="s">
        <v>384</v>
      </c>
      <c r="C31" s="9">
        <v>7.4999999999999997E-2</v>
      </c>
      <c r="D31" s="9" t="s">
        <v>42</v>
      </c>
      <c r="E31" s="21">
        <f t="shared" si="1"/>
        <v>1.5</v>
      </c>
      <c r="F31" s="9" t="str">
        <f t="shared" si="2"/>
        <v>kg</v>
      </c>
      <c r="G31" s="17"/>
    </row>
    <row r="32" spans="1:7" ht="13" x14ac:dyDescent="0.15">
      <c r="A32" s="10"/>
      <c r="B32" s="12" t="s">
        <v>385</v>
      </c>
      <c r="C32" s="9">
        <f>0.6/20</f>
        <v>0.03</v>
      </c>
      <c r="D32" s="9" t="s">
        <v>42</v>
      </c>
      <c r="E32" s="21">
        <f t="shared" si="1"/>
        <v>0.6</v>
      </c>
      <c r="F32" s="9" t="str">
        <f t="shared" si="2"/>
        <v>kg</v>
      </c>
      <c r="G32" s="17"/>
    </row>
    <row r="33" spans="1:7" ht="13" x14ac:dyDescent="0.15">
      <c r="A33" s="10"/>
      <c r="B33" s="12" t="s">
        <v>386</v>
      </c>
      <c r="C33" s="9">
        <v>0.03</v>
      </c>
      <c r="D33" s="9" t="s">
        <v>42</v>
      </c>
      <c r="E33" s="21">
        <f t="shared" si="1"/>
        <v>0.6</v>
      </c>
      <c r="F33" s="9" t="str">
        <f t="shared" si="2"/>
        <v>kg</v>
      </c>
      <c r="G33" s="17"/>
    </row>
    <row r="34" spans="1:7" ht="13" x14ac:dyDescent="0.15">
      <c r="A34" s="10"/>
      <c r="B34" s="12" t="s">
        <v>43</v>
      </c>
      <c r="C34" s="9">
        <f>4/20</f>
        <v>0.2</v>
      </c>
      <c r="D34" s="9" t="s">
        <v>387</v>
      </c>
      <c r="E34" s="21">
        <f t="shared" si="1"/>
        <v>4</v>
      </c>
      <c r="F34" s="9" t="str">
        <f t="shared" si="2"/>
        <v>litres</v>
      </c>
      <c r="G34" s="17"/>
    </row>
    <row r="35" spans="1:7" ht="13" x14ac:dyDescent="0.15">
      <c r="A35" s="10"/>
      <c r="B35" s="12" t="s">
        <v>388</v>
      </c>
      <c r="C35" s="9">
        <f>6/20</f>
        <v>0.3</v>
      </c>
      <c r="D35" s="9" t="s">
        <v>42</v>
      </c>
      <c r="E35" s="21">
        <f t="shared" si="1"/>
        <v>6</v>
      </c>
      <c r="F35" s="9" t="str">
        <f t="shared" si="2"/>
        <v>kg</v>
      </c>
      <c r="G35" s="17" t="s">
        <v>389</v>
      </c>
    </row>
    <row r="36" spans="1:7" ht="13" x14ac:dyDescent="0.15">
      <c r="A36" s="15"/>
      <c r="B36" s="14"/>
      <c r="C36" s="9"/>
      <c r="D36" s="9"/>
      <c r="E36" s="21"/>
      <c r="F36" s="9"/>
      <c r="G36" s="9"/>
    </row>
    <row r="37" spans="1:7" ht="13" x14ac:dyDescent="0.15">
      <c r="A37" s="10" t="s">
        <v>390</v>
      </c>
      <c r="B37" s="12" t="s">
        <v>391</v>
      </c>
      <c r="C37" s="9">
        <f>0.2/8</f>
        <v>2.5000000000000001E-2</v>
      </c>
      <c r="D37" s="9" t="s">
        <v>42</v>
      </c>
      <c r="E37" s="21">
        <f>$E$1*C37</f>
        <v>0.5</v>
      </c>
      <c r="F37" s="9" t="str">
        <f>D37</f>
        <v>kg</v>
      </c>
      <c r="G37" s="17" t="s">
        <v>392</v>
      </c>
    </row>
    <row r="38" spans="1:7" ht="13" x14ac:dyDescent="0.15">
      <c r="A38" s="10"/>
      <c r="B38" s="12" t="s">
        <v>43</v>
      </c>
      <c r="C38" s="9">
        <f>0.4/8</f>
        <v>0.05</v>
      </c>
      <c r="D38" s="9" t="s">
        <v>44</v>
      </c>
      <c r="E38" s="21">
        <f>$E$1*C38</f>
        <v>1</v>
      </c>
      <c r="F38" s="9" t="str">
        <f>D38</f>
        <v>litre</v>
      </c>
      <c r="G38" s="17" t="s">
        <v>393</v>
      </c>
    </row>
    <row r="39" spans="1:7" ht="13" x14ac:dyDescent="0.15">
      <c r="A39" s="10"/>
      <c r="B39" s="12" t="s">
        <v>73</v>
      </c>
      <c r="C39" s="9">
        <v>0.5</v>
      </c>
      <c r="D39" s="9" t="s">
        <v>82</v>
      </c>
      <c r="E39" s="21">
        <f>$E$1*C39</f>
        <v>10</v>
      </c>
      <c r="F39" s="9" t="str">
        <f>D39</f>
        <v>oeufs</v>
      </c>
      <c r="G39" s="17" t="s">
        <v>394</v>
      </c>
    </row>
    <row r="40" spans="1:7" ht="13" x14ac:dyDescent="0.15">
      <c r="A40" s="10"/>
      <c r="B40" s="12"/>
      <c r="C40" s="9"/>
      <c r="D40" s="9"/>
      <c r="E40" s="21"/>
      <c r="F40" s="9"/>
      <c r="G40" s="17"/>
    </row>
    <row r="41" spans="1:7" ht="13" x14ac:dyDescent="0.15">
      <c r="A41" s="10"/>
      <c r="B41" s="12"/>
      <c r="C41" s="9"/>
      <c r="D41" s="9"/>
      <c r="E41" s="21"/>
      <c r="F41" s="9"/>
      <c r="G41" s="18"/>
    </row>
    <row r="42" spans="1:7" ht="13" x14ac:dyDescent="0.15">
      <c r="A42" s="10"/>
      <c r="B42" s="12"/>
      <c r="C42" s="9"/>
      <c r="D42" s="9"/>
      <c r="E42" s="21"/>
      <c r="F42" s="9"/>
      <c r="G42" s="18"/>
    </row>
    <row r="43" spans="1:7" ht="26" x14ac:dyDescent="0.15">
      <c r="A43" s="10" t="s">
        <v>242</v>
      </c>
      <c r="B43" s="12" t="s">
        <v>391</v>
      </c>
      <c r="C43" s="9">
        <v>0.17499999999999999</v>
      </c>
      <c r="D43" s="9" t="s">
        <v>42</v>
      </c>
      <c r="E43" s="21">
        <f>$E$1*C43</f>
        <v>3.5</v>
      </c>
      <c r="F43" s="9" t="str">
        <f>D43</f>
        <v>kg</v>
      </c>
      <c r="G43" s="18" t="s">
        <v>243</v>
      </c>
    </row>
    <row r="44" spans="1:7" ht="13" x14ac:dyDescent="0.15">
      <c r="A44" s="10"/>
      <c r="B44" s="12" t="s">
        <v>43</v>
      </c>
      <c r="C44" s="9">
        <v>0.4</v>
      </c>
      <c r="D44" s="9" t="s">
        <v>44</v>
      </c>
      <c r="E44" s="21">
        <f>$E$1*C44</f>
        <v>8</v>
      </c>
      <c r="F44" s="9" t="str">
        <f>D44</f>
        <v>litre</v>
      </c>
      <c r="G44" s="17"/>
    </row>
    <row r="45" spans="1:7" ht="13" x14ac:dyDescent="0.15">
      <c r="A45" s="10"/>
      <c r="B45" s="12" t="s">
        <v>73</v>
      </c>
      <c r="C45" s="9">
        <v>2</v>
      </c>
      <c r="D45" s="9" t="s">
        <v>82</v>
      </c>
      <c r="E45" s="21">
        <f>$E$1*C45</f>
        <v>40</v>
      </c>
      <c r="F45" s="9" t="str">
        <f>D45</f>
        <v>oeufs</v>
      </c>
      <c r="G45" s="17"/>
    </row>
    <row r="46" spans="1:7" ht="13" x14ac:dyDescent="0.15">
      <c r="A46" s="10"/>
      <c r="B46" s="12"/>
      <c r="C46" s="9"/>
      <c r="D46" s="9"/>
      <c r="E46" s="21"/>
      <c r="F46" s="9"/>
      <c r="G46" s="17"/>
    </row>
    <row r="47" spans="1:7" ht="13" x14ac:dyDescent="0.15">
      <c r="A47" s="10" t="s">
        <v>244</v>
      </c>
      <c r="B47" s="12" t="s">
        <v>391</v>
      </c>
      <c r="C47" s="9">
        <v>0.1</v>
      </c>
      <c r="D47" s="9" t="s">
        <v>42</v>
      </c>
      <c r="E47" s="21">
        <f t="shared" ref="E47:E59" si="3">$E$1*C47</f>
        <v>2</v>
      </c>
      <c r="F47" s="9" t="str">
        <f t="shared" ref="F47:F59" si="4">D47</f>
        <v>kg</v>
      </c>
      <c r="G47" s="17"/>
    </row>
    <row r="48" spans="1:7" ht="13" x14ac:dyDescent="0.15">
      <c r="A48" s="10"/>
      <c r="B48" s="12" t="s">
        <v>80</v>
      </c>
      <c r="C48" s="9">
        <v>0.05</v>
      </c>
      <c r="D48" s="9" t="s">
        <v>44</v>
      </c>
      <c r="E48" s="21">
        <f t="shared" si="3"/>
        <v>1</v>
      </c>
      <c r="F48" s="9" t="str">
        <f t="shared" si="4"/>
        <v>litre</v>
      </c>
      <c r="G48" s="17" t="s">
        <v>245</v>
      </c>
    </row>
    <row r="49" spans="1:7" ht="13" x14ac:dyDescent="0.15">
      <c r="A49" s="10"/>
      <c r="B49" s="12" t="s">
        <v>303</v>
      </c>
      <c r="C49" s="9">
        <v>0.2</v>
      </c>
      <c r="D49" s="9" t="s">
        <v>267</v>
      </c>
      <c r="E49" s="21">
        <f t="shared" si="3"/>
        <v>4</v>
      </c>
      <c r="F49" s="9" t="str">
        <f t="shared" si="4"/>
        <v>cs</v>
      </c>
      <c r="G49" s="17" t="s">
        <v>246</v>
      </c>
    </row>
    <row r="50" spans="1:7" ht="13" x14ac:dyDescent="0.15">
      <c r="A50" s="10"/>
      <c r="B50" s="12" t="s">
        <v>43</v>
      </c>
      <c r="C50" s="9">
        <v>0.05</v>
      </c>
      <c r="D50" s="9" t="s">
        <v>44</v>
      </c>
      <c r="E50" s="21">
        <f t="shared" si="3"/>
        <v>1</v>
      </c>
      <c r="F50" s="9" t="str">
        <f t="shared" si="4"/>
        <v>litre</v>
      </c>
      <c r="G50" s="17" t="s">
        <v>247</v>
      </c>
    </row>
    <row r="51" spans="1:7" ht="13" x14ac:dyDescent="0.15">
      <c r="A51" s="10"/>
      <c r="B51" s="12" t="s">
        <v>59</v>
      </c>
      <c r="C51" s="9">
        <v>0.2</v>
      </c>
      <c r="D51" s="9" t="s">
        <v>60</v>
      </c>
      <c r="E51" s="21">
        <f t="shared" si="3"/>
        <v>4</v>
      </c>
      <c r="F51" s="9" t="str">
        <f t="shared" si="4"/>
        <v>cc</v>
      </c>
      <c r="G51" s="17"/>
    </row>
    <row r="52" spans="1:7" ht="13" x14ac:dyDescent="0.15">
      <c r="A52" s="10"/>
      <c r="B52" s="12" t="s">
        <v>70</v>
      </c>
      <c r="C52" s="9">
        <v>0.1</v>
      </c>
      <c r="D52" s="9" t="s">
        <v>60</v>
      </c>
      <c r="E52" s="21">
        <f t="shared" si="3"/>
        <v>2</v>
      </c>
      <c r="F52" s="9" t="str">
        <f t="shared" si="4"/>
        <v>cc</v>
      </c>
      <c r="G52" s="17"/>
    </row>
    <row r="53" spans="1:7" ht="13" x14ac:dyDescent="0.15">
      <c r="A53" s="10"/>
      <c r="B53" s="12" t="s">
        <v>248</v>
      </c>
      <c r="C53" s="9">
        <v>0.2</v>
      </c>
      <c r="D53" s="9" t="s">
        <v>249</v>
      </c>
      <c r="E53" s="21">
        <f t="shared" si="3"/>
        <v>4</v>
      </c>
      <c r="F53" s="9" t="str">
        <f t="shared" si="4"/>
        <v>pack</v>
      </c>
      <c r="G53" s="17"/>
    </row>
    <row r="54" spans="1:7" ht="13" x14ac:dyDescent="0.15">
      <c r="A54" s="10"/>
      <c r="B54" s="12" t="s">
        <v>250</v>
      </c>
      <c r="C54" s="9">
        <v>0.05</v>
      </c>
      <c r="D54" s="9" t="s">
        <v>42</v>
      </c>
      <c r="E54" s="21">
        <f t="shared" si="3"/>
        <v>1</v>
      </c>
      <c r="F54" s="9" t="str">
        <f t="shared" si="4"/>
        <v>kg</v>
      </c>
      <c r="G54" s="17"/>
    </row>
    <row r="55" spans="1:7" ht="13" x14ac:dyDescent="0.15">
      <c r="A55" s="10"/>
      <c r="B55" s="12"/>
      <c r="C55" s="9"/>
      <c r="D55" s="9"/>
      <c r="E55" s="21">
        <f t="shared" si="3"/>
        <v>0</v>
      </c>
      <c r="F55" s="9">
        <f t="shared" si="4"/>
        <v>0</v>
      </c>
      <c r="G55" s="17"/>
    </row>
    <row r="56" spans="1:7" ht="13" x14ac:dyDescent="0.15">
      <c r="A56" s="10"/>
      <c r="B56" s="12"/>
      <c r="C56" s="9"/>
      <c r="D56" s="9"/>
      <c r="E56" s="21">
        <f t="shared" si="3"/>
        <v>0</v>
      </c>
      <c r="F56" s="9">
        <f t="shared" si="4"/>
        <v>0</v>
      </c>
      <c r="G56" s="17"/>
    </row>
    <row r="57" spans="1:7" ht="13" x14ac:dyDescent="0.15">
      <c r="A57" s="10"/>
      <c r="B57" s="12"/>
      <c r="C57" s="9"/>
      <c r="D57" s="9"/>
      <c r="E57" s="21">
        <f t="shared" si="3"/>
        <v>0</v>
      </c>
      <c r="F57" s="9">
        <f t="shared" si="4"/>
        <v>0</v>
      </c>
      <c r="G57" s="17"/>
    </row>
    <row r="58" spans="1:7" ht="13" x14ac:dyDescent="0.15">
      <c r="A58" s="10"/>
      <c r="B58" s="12"/>
      <c r="C58" s="9"/>
      <c r="D58" s="9"/>
      <c r="E58" s="21">
        <f t="shared" si="3"/>
        <v>0</v>
      </c>
      <c r="F58" s="9">
        <f t="shared" si="4"/>
        <v>0</v>
      </c>
      <c r="G58" s="17"/>
    </row>
    <row r="59" spans="1:7" ht="13" x14ac:dyDescent="0.15">
      <c r="A59" s="10"/>
      <c r="B59" s="12"/>
      <c r="C59" s="9"/>
      <c r="D59" s="9"/>
      <c r="E59" s="21">
        <f t="shared" si="3"/>
        <v>0</v>
      </c>
      <c r="F59" s="9">
        <f t="shared" si="4"/>
        <v>0</v>
      </c>
      <c r="G59" s="17"/>
    </row>
  </sheetData>
  <mergeCells count="2">
    <mergeCell ref="B1:D1"/>
    <mergeCell ref="C2:D2"/>
  </mergeCells>
  <phoneticPr fontId="10" type="noConversion"/>
  <pageMargins left="0.78740149736404419" right="0.78740149736404419" top="0.78740149736404419" bottom="0.39370071887969971" header="0.39370083808898926" footer="0.39370083808898926"/>
  <pageSetup paperSize="9" orientation="landscape" useFirstPageNumber="1" horizontalDpi="4294967292" verticalDpi="4294967292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Nombre de mangeurs</vt:lpstr>
      <vt:lpstr>A ne pas oublier</vt:lpstr>
      <vt:lpstr>Petit-Déjeuner</vt:lpstr>
      <vt:lpstr>Pâtisseries</vt:lpstr>
      <vt:lpstr>Repas principal</vt:lpstr>
      <vt:lpstr>Pique-nique</vt:lpstr>
      <vt:lpstr>Desserts-4h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cp:lastPrinted>2020-01-22T20:39:54Z</cp:lastPrinted>
  <dcterms:created xsi:type="dcterms:W3CDTF">2013-04-16T14:52:03Z</dcterms:created>
  <dcterms:modified xsi:type="dcterms:W3CDTF">2020-01-22T21:20:52Z</dcterms:modified>
</cp:coreProperties>
</file>